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на 1.03.2019" sheetId="1" r:id="rId1"/>
  </sheets>
  <definedNames/>
  <calcPr fullCalcOnLoad="1"/>
</workbook>
</file>

<file path=xl/sharedStrings.xml><?xml version="1.0" encoding="utf-8"?>
<sst xmlns="http://schemas.openxmlformats.org/spreadsheetml/2006/main" count="463" uniqueCount="234">
  <si>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</si>
  <si>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</si>
  <si>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</si>
  <si>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</si>
  <si>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</si>
  <si>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</si>
  <si>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</si>
  <si>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</si>
  <si>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</si>
  <si>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</si>
  <si>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</si>
  <si>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</si>
  <si>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</si>
  <si>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</si>
  <si>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Наличие проектно-сметной и иной необходимой документации по проекту (или стадия, сроки  разработки)</t>
  </si>
  <si>
    <t>Поиск источников финансирования</t>
  </si>
  <si>
    <t>2016-2020</t>
  </si>
  <si>
    <t>2018-2020</t>
  </si>
  <si>
    <t xml:space="preserve">Разработка ПСД, экспертиза, утверждение в 2017 году </t>
  </si>
  <si>
    <t>2014-2015</t>
  </si>
  <si>
    <t>отсутствует</t>
  </si>
  <si>
    <t>Министерство культуры Республики Карелия</t>
  </si>
  <si>
    <t>2019-2020</t>
  </si>
  <si>
    <t>2017-2018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</si>
  <si>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</si>
  <si>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</si>
  <si>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</si>
  <si>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</si>
  <si>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</si>
  <si>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</si>
  <si>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2014-2020</t>
  </si>
  <si>
    <t>2018-2019</t>
  </si>
  <si>
    <t>не требуется</t>
  </si>
  <si>
    <t>проект повторного применения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</si>
  <si>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</si>
  <si>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</si>
  <si>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</si>
  <si>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</si>
  <si>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Обеспечение инженерной инфраструктурой земельных участков, используемых  для переселения граждан из аварийного жилищного фонда на территории муниципальных образований Республики Карелия</t>
  </si>
  <si>
    <t>Поиск источников финансирования во взаимодействии с администрацией местного самоуправления</t>
  </si>
  <si>
    <t>ПСД разработана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</si>
  <si>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</si>
  <si>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ООО «Газпром межрегионгаз»</t>
  </si>
  <si>
    <t>Внебюджетные источники – инвестиционная программа ООО «Газпром межрегионгаз»</t>
  </si>
  <si>
    <t>Развитие информационно - коммуникационных технологий</t>
  </si>
  <si>
    <t>2013-2015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</si>
  <si>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</si>
  <si>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</si>
  <si>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Строительство объектов связи на участке  автодороги «Вологда-Медвежегорск до пересечения с трассой Р21 Кола»</t>
  </si>
  <si>
    <t>Транспортная инфраструктура</t>
  </si>
  <si>
    <t>Государственный комитет Республики Карелия по транспорту</t>
  </si>
  <si>
    <t>ФЦП «Развитие Республики Карелия на период до 2020 года»</t>
  </si>
  <si>
    <t>ПСД разработана.</t>
  </si>
  <si>
    <t>Распоряжение Правительства Российской Федерации от 27.12.2012 № 2541-р, Соглашение между Минздравом России и Правительством Республики Карелия от 19.11.2013 № 539/ДТП-2013-1143 на софинансирование расходных обязательств Республики Карелия, связанных с реализацией мероприятий, направленных на совершенствование организации медицинской помощи пострадавшим при дорожно-транспортных происшествиях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</si>
  <si>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</si>
  <si>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</si>
  <si>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</si>
  <si>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</si>
  <si>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</si>
  <si>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</si>
  <si>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</si>
  <si>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</si>
  <si>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внебюджетные источники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</si>
  <si>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</si>
  <si>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</si>
  <si>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</si>
  <si>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>Соглашение от 18.08.2014  № 23 о предоставлении в 2014 году иных межбюджетных трансфертов из федерального бюджета бюджету Республики Карелия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между Федеральным медико-биологическим агентством (ФМБА) и Правительством Республики Карелия</t>
  </si>
  <si>
    <t>Долгосрочная целевая программа «Обеспечение населения Республики Карелия питьевой водой» на 2011-2017 годы, за счет внебюджетных средств. 
Поиск источников финансирования во взаимодействии с администрацией местного самоуправления</t>
  </si>
  <si>
    <t>Строительство ВЛ 330 кВ ПС 330 кВ Пудож - ПС 330 кВ Медвежьегорск - ПС 330 кВ Сортавальская со строительством ПС 330 кВ Пудож - Медвежьегорск ПС 330 кВ Сортавальская</t>
  </si>
  <si>
    <t>планируется использование проекта повторного применения</t>
  </si>
  <si>
    <t>Государственная программа Республики Карелия «Энергосбережение, энергоэффективность и развитие энергетики Республики Карелия» на период 2015-2020 годы, утвержденная постановлением Правительства Республики Карелия от 20 ноября 2014 года № 341-П</t>
  </si>
  <si>
    <t>Долгосрочная целевая программа «Обеспечение населения Республики Карелия питьевой водой» на 2011-2017 годы, за счет внебюджетных средств. 
Поиск источников финансирования во взаимодействии с администрацией местного самоуправления.</t>
  </si>
  <si>
    <t>Итого по разделу "Производственная сфера"</t>
  </si>
  <si>
    <t>Открытие ТОСП МФЦ в пос. Шальский</t>
  </si>
  <si>
    <t>Открытие ТОСП МФЦ в пос. Пяльма</t>
  </si>
  <si>
    <t>Открытие ТОСП МФЦ в пос. Кубово</t>
  </si>
  <si>
    <t>Открытие ТОСП МФЦ в пос. Кривцы</t>
  </si>
  <si>
    <t>Сетевые компании</t>
  </si>
  <si>
    <t xml:space="preserve">Поиск источников финансирования </t>
  </si>
  <si>
    <t>Министерство строительства, ЖКХ и энергетики Республики Карелия, администрация Пудожского муниципального района</t>
  </si>
  <si>
    <t xml:space="preserve">Реконструкции системы водоснабжения в пос. Кривцы </t>
  </si>
  <si>
    <t xml:space="preserve">Строительство водопроводных насосных станций 1 и 2 подъема, пос. Красноборский </t>
  </si>
  <si>
    <t>Министерство строительства, ЖКХ и энергетики Республики Карелия, администрация Пудожского городского поселения</t>
  </si>
  <si>
    <t xml:space="preserve">Строительство нового водозабора, пос. Красноборский </t>
  </si>
  <si>
    <t xml:space="preserve">Строительство водопроводных очистных сооружений, пос. Красноборский </t>
  </si>
  <si>
    <t xml:space="preserve">Строительство водогрейной котельной (ТЭЦ), г. Пудож </t>
  </si>
  <si>
    <t xml:space="preserve">Строительство канализационных сооружений, г. Пудож </t>
  </si>
  <si>
    <t>Строительство канализационных очистных сооружений биологической очистки и обеззараживания сточных вод, г. Пудож</t>
  </si>
  <si>
    <t xml:space="preserve">Строительство водопроводных насосных станций 1 и 2 подъема, г. Пудож </t>
  </si>
  <si>
    <t xml:space="preserve">Строительство нового водозабора, г. Пудож </t>
  </si>
  <si>
    <t>Строительство водопроводных очистных сооружений, г. Пудож</t>
  </si>
  <si>
    <t>Министерство по делам молодежи, физической культуре и спорту Республики Карелия, администрация  Пудожского муниципального района</t>
  </si>
  <si>
    <t>Строительство  физкультурно-оздоровительного комплекса для Детско-юношеской спортивной школы</t>
  </si>
  <si>
    <t>Реконструкция автовокзала г. Петрозаводска и опорной сети автостанций Республики Карелия (г. Пудож)</t>
  </si>
  <si>
    <t>Реконструкция сети посадочных площадок, обеспечивающих функционирование воздушного транспорта на территории Республики Карелия</t>
  </si>
  <si>
    <t>Государственная программа «Развитие транспортной системы Республики Карелия на 2014-2020 годы» (совместно с Архангельской областью)</t>
  </si>
  <si>
    <t>Подготовка комплекта документов по передаче автодороги «Долматово-Няндома-Каргополь-Пудож» в федеральную собственность</t>
  </si>
  <si>
    <t xml:space="preserve"> отсутствует</t>
  </si>
  <si>
    <t xml:space="preserve"> ФЦП «Развитие Республики Карелия на период до 2020 года»</t>
  </si>
  <si>
    <t>Строительство распределительных сетей газопровода в рамках газификации Пудожского района</t>
  </si>
  <si>
    <t>Министерство строительства, жилищно-коммунального хозяйства и энергетики Республики Карелия, администрация Пудожского муниципального района</t>
  </si>
  <si>
    <t>Минспорт России, Министерство по делам молодежи, физической культуре и спорту Республики Карелия, администрация Пудожского муниципального района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</si>
  <si>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</si>
  <si>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Министерство по делам молодежи, физической культуре и спорту Республики Карелия, администрация Пудожского муниципального  района</t>
  </si>
  <si>
    <t>Министерство культуры Республики Карелия,
администрация Пудожского муниципального района</t>
  </si>
  <si>
    <t>Реконструкция здания «Дома купца Базегского» для размещения многофункционального центра культуры, г. Пудож</t>
  </si>
  <si>
    <t>Министерство образования Республики Карелия, администрация Пудожского муниципального района</t>
  </si>
  <si>
    <t>Модернизация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Российской Федерации «Развитие образования» на 2013-2020 годы</t>
  </si>
  <si>
    <t>ФМБА, Министерство здравоохранения и социального развития Республики Карелия</t>
  </si>
  <si>
    <r>
      <t>Выполнение работ по развитию единой информационной базы данных в целях реализации мероприятий, связанных с обеспечением безопасности донорской крови и ее компонентов в учреждениях здравоохранения Республики Карелия (ГБУЗ «Пудожская центральная районная больница</t>
    </r>
    <r>
      <rPr>
        <b/>
        <sz val="12"/>
        <rFont val="Times New Roman"/>
        <family val="1"/>
      </rPr>
      <t>»)</t>
    </r>
  </si>
  <si>
    <t>Информация о выполнении Комплекса мер  по подготовке к 100-летию образования Республики Карелия 
по Пудожскому муниципальному району</t>
  </si>
  <si>
    <t xml:space="preserve">Строительство футбольного поля с искусственным покрытием в г.Пудоже                             </t>
  </si>
  <si>
    <t>Установка на территории района точек доступа  при реализации проекта «Устранение цифрового неравенства», дер. Колово</t>
  </si>
  <si>
    <t>Установка на территории района точек доступа  при реализации проекта «Устранение цифрового неравенства», дер.Авдеево</t>
  </si>
  <si>
    <t>Установка на территории района точек доступа  при реализации проекта «Устранение цифрового неравенства», пос. Онежский</t>
  </si>
  <si>
    <t>Установка на территории района точек доступа  при реализации проекта «Устранение цифрового неравенства», пос. Красноборский</t>
  </si>
  <si>
    <t>Установка на территории района точек доступа  при реализации проекта «Устранение цифрового неравенства», дер. Каршево</t>
  </si>
  <si>
    <t>Установка на территории района точек доступа  при реализации проекта «Устранение цифрового неравенства», пос. Бочилово</t>
  </si>
  <si>
    <t>Проведение работ по  модернизация первичной транспортной сети, пос. Подпорожье</t>
  </si>
  <si>
    <t>Проведение работ по  модернизация первичной транспортной сети, пос.Пяльма</t>
  </si>
  <si>
    <t>Проведение работ по  модернизация первичной транспортной сети, пос. Шальский</t>
  </si>
  <si>
    <t>Проведение работ по  модернизация первичной транспортной сети, пос. Кривцы</t>
  </si>
  <si>
    <t>Проведение работ по  модернизация первичной транспортной сети, пос. Кубово</t>
  </si>
  <si>
    <t>Открытие МФЦ в г.Пудоже</t>
  </si>
  <si>
    <t xml:space="preserve">Государственная программа Республики Карелия «Культура Республики Карелия» на 2014-2020 годы, поиск источников финансирования
</t>
  </si>
  <si>
    <t>Министерство здравоохранения и социального развития Республики Карелия, ГБУЗ "Пудожская ЦРБ"</t>
  </si>
  <si>
    <t>Реконструкция спортивного зала г. Пудожа</t>
  </si>
  <si>
    <t>Реконструкция спортивного зала  пос. Кривцы, Пудожский муниципальный район</t>
  </si>
  <si>
    <t>Строительство модульной патолого-анатомической лаборатории в г. Пудоже</t>
  </si>
  <si>
    <t>Восстановление объектов этнографической деревни Бесов Нос с их приспособлением для размещения музейного визит-центра, Пудожский муниципальный район</t>
  </si>
  <si>
    <t>Реконструкция причальной стенки в пос. Новостеклянное Шальского сельского поселения, Пудожский муниципальный район</t>
  </si>
  <si>
    <t>Минэкономразвития России, Государственный комитет Республики Карелия по транспорту, администрация Пудожского муниципального района</t>
  </si>
  <si>
    <t>Реконструкция здания под размещение пожарного депо государственного казенного учреждения «Отряд противопожарной службы по Пудожскому району», Пудожский муниципальный район, пос. Шальский, ул. Октябрьская, д.5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</si>
  <si>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</si>
  <si>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Обеспечение необходимой инфраструктурой земельных участков в целях жилищного строительства для семей, имеющих 3 и более детей, Пудожский муниципальный район</t>
  </si>
  <si>
    <t>Администрация Пудожского муниципального района, Министерство строительства, ЖКХ и энергетики Республики Карелия</t>
  </si>
  <si>
    <t xml:space="preserve">Строительство газопровода для энергетического обеспечения освоения минерально-сырьевых ресурсов Пудожского муниципального района
</t>
  </si>
  <si>
    <t>Строительство фельдшерско-акушерского  пункта в дер. Авдеево, Пудожский муниципальный район</t>
  </si>
  <si>
    <t xml:space="preserve"> ФЦП  "Развитие Республики Карелия на период до 2020 года"</t>
  </si>
  <si>
    <t>частично разработана</t>
  </si>
  <si>
    <t xml:space="preserve">Министерство здравоохранения и социального развития Республики Карелия, Министерство образования Республики Карелия, Министерство труда и занятости Республики Карелия, Министерство культуры Республики Карелия, Министерство по делам молодежи, физической культуре и спорту  Республики Карелия, Государственный комитет Республики Карелия по транспорту, Государственный комитет Республики Карелия по развитию информационно-коммуникационных технологий </t>
  </si>
  <si>
    <t>Минобрнауки России, Министерство образования Республики Карелия, администрация Пудожского муниципального района</t>
  </si>
  <si>
    <t>Ремонт спортивного зала муниципального казенного общеобразовательного учреждения «Средняя общеобразовательная школа поселка Кривцы, Пудожского района, Республики Карелия»</t>
  </si>
  <si>
    <t xml:space="preserve">Ремонт спортивного зала муниципального казенного общеобразовательного учреждения Основная общеобразовательная школа пос. Пудожгорский </t>
  </si>
  <si>
    <t xml:space="preserve">Реализация мероприятий, направленных на совершенствование организации медицинской помощи пострадавшим при дорожно-транспортных происшествиях 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</si>
  <si>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</si>
  <si>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</si>
  <si>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>Ответственный орган исполнительной власти Республики Карелия</t>
  </si>
  <si>
    <t>ОСНОВНАЯ ЧАСТЬ (мероприятия, реализуемые в рамках Государственных программ Российской Федерации и Республики Карелия, федеральных целевых программ, включенные в  ФЦП  «Развитие Республики Карелия на период до 2020 года»,  План основных мероприятий, связанных с подготовкой и проведением празднования в 2020 году 100-летия образования Республики Карелия, утвержденного распоряжением Правительства Российской Федерации от 22 ноября 2013 г. № 2161-р)</t>
  </si>
  <si>
    <r>
      <t xml:space="preserve">Мероприятие выполнено. 
</t>
    </r>
    <r>
      <rPr>
        <sz val="12"/>
        <rFont val="Times New Roman"/>
        <family val="1"/>
      </rPr>
      <t xml:space="preserve">Проведен электронный аукцион, по итогам которого с ЗАО «СофтЛайн Трейд» заключен государственный контракт на выполнение работ по развитию единой информационной базы данных в целях реализации мероприятий, связанных с обеспечением безопасности донорской крови и ее компонентов в учреждениях здравоохранения Республики Карелия. Оборудование поставлено и смонтировано на рабочие места (компьютерное и сетевое оборудование),  подключены защищенные каналы связи системы обмена данными. Проведены мероприятия по аттестации информационной системы персональных данных на соответствие требованиям законодательства Российской Федерации в сфере защиты информации. Работы по контракту завершены и оплачены. </t>
    </r>
  </si>
  <si>
    <t>Министерство здравоохранения и социального развития Республики Карелия</t>
  </si>
  <si>
    <t>Мероприятие выполнено.</t>
  </si>
  <si>
    <t>Обновление парка автомобилей скорой медицинской помощи ГБУЗ «Пудожская центральная районная больница»</t>
  </si>
  <si>
    <t>Закон Республики Карелия от 24.12.2015  № 1968-ЗРК "О бюджете Республики Карелия на 2016 год", приказ Министерства здравоохранения и социального развития Республики Карелия от 28.12.2015  № 2523</t>
  </si>
  <si>
    <t>Министерство здравоохранения Республики Карелия,  ГБУЗ «Пудожская центральная районная больница»</t>
  </si>
  <si>
    <t xml:space="preserve">не требуется </t>
  </si>
  <si>
    <r>
      <t>Мероприятие выполнено.</t>
    </r>
    <r>
      <rPr>
        <sz val="12"/>
        <rFont val="Times New Roman"/>
        <family val="1"/>
      </rPr>
      <t xml:space="preserve"> 
В соответствии с заключенным контрактом в начале июля 2016 года в учреждение поставлено 2 автомобиля скорой медицинской помощи. </t>
    </r>
  </si>
  <si>
    <t>Министерство здравоохранения Республики Карелия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</si>
  <si>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</si>
  <si>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r>
      <t>Мероприятие выполнено.</t>
    </r>
    <r>
      <rPr>
        <sz val="12"/>
        <rFont val="Times New Roman"/>
        <family val="1"/>
      </rPr>
      <t xml:space="preserve"> 
Проведены работы по адаптации для инвалидов и других маломобильных групп населения приоритетных объектов в сферах здравоохранения, социальной защиты и социального обслуживания, культуры, образования, труда и занятости, физической культуры, транспорта, информации и связи.</t>
    </r>
  </si>
  <si>
    <t xml:space="preserve">Капитальный ремонт муниципального казенного дошкольного образовательного учреждения детский сад № 14 в пос.Водла                     </t>
  </si>
  <si>
    <t>Министерство образования Республики Карелия</t>
  </si>
  <si>
    <r>
      <t xml:space="preserve"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  </t>
    </r>
  </si>
  <si>
    <t xml:space="preserve">Ремонт спортивного зала муниципального казенного общеобразовательного учреждения «Средняя общеобразовательная школа пос. Шальский 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</si>
  <si>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</si>
  <si>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ремонт спортзала МКОУ средняя общеобразовательная школа п.Кубово</t>
  </si>
  <si>
    <r>
      <t xml:space="preserve">Соглашение от 17 февраля 2017 года № 074-08-3634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2017 год  </t>
    </r>
  </si>
  <si>
    <t>Имеется земельный участок.</t>
  </si>
  <si>
    <t>Министерство по делам молодежи, физической культуре и спорту Республики Карелия</t>
  </si>
  <si>
    <t xml:space="preserve">Планируемый срок разработки проектно-сметной документации - 2018 год. </t>
  </si>
  <si>
    <t xml:space="preserve">Объемы финансирования работ по проектированию и строительству распределительных сетей газопровода (уличная сеть) по населенным пунктам Пудожского муниципального района включены в Государственную программу Республики Карелия «Энергосбережение, энергоэффективность и развитие энергетики Республики Карелия» на период 2015-2020 годы, утвержденную постановлением Правительства Республики Карелия от 20 ноября 2014 года № 341-П.                              </t>
  </si>
  <si>
    <t>Строительство "Газопровода-отвода и ГРС к городам Кириллов - Белозерск - Липин Бор - Вытегра Вологодской области", межпоселковых газопроводов (135 км), распределительные сети (100 км), перевод муниципального жилого фона на природный га (2000 квартир)</t>
  </si>
  <si>
    <t>Министерство строительства, жилищно-коммунального хозяйства и энергетики Республики Карелия</t>
  </si>
  <si>
    <t>ПАО «Ростелеком»</t>
  </si>
  <si>
    <t>Установка на территории района точек доступа  при реализации проекта «Устранение цифрового неравенства», дер.Куганаволок</t>
  </si>
  <si>
    <t>Проведение работ по  модернизация первичной транспортной сети, пос. Пудожгорский</t>
  </si>
  <si>
    <r>
      <rPr>
        <b/>
        <sz val="12"/>
        <rFont val="Times New Roman"/>
        <family val="1"/>
      </rPr>
      <t>Мероприятие выполнено.</t>
    </r>
    <r>
      <rPr>
        <sz val="12"/>
        <rFont val="Times New Roman"/>
        <family val="1"/>
      </rPr>
      <t xml:space="preserve">
МФЦ откры</t>
    </r>
    <r>
      <rPr>
        <sz val="12"/>
        <rFont val="Calibri"/>
        <family val="2"/>
      </rPr>
      <t>т 14.12.2015 года по адресу: ул. Комсомольская д. 5</t>
    </r>
  </si>
  <si>
    <r>
      <rPr>
        <b/>
        <sz val="12"/>
        <rFont val="Times New Roman"/>
        <family val="1"/>
      </rPr>
      <t>Мероприятие выполнено.</t>
    </r>
    <r>
      <rPr>
        <sz val="12"/>
        <rFont val="Times New Roman"/>
        <family val="1"/>
      </rPr>
      <t xml:space="preserve">
ТОСП МФЦ открыт 14.12.2015 года.</t>
    </r>
  </si>
  <si>
    <t>2015-2016</t>
  </si>
  <si>
    <t xml:space="preserve">Предложение по внесению изменений в перечень автомобильных дорог федерального значения с необходимым комплектом документов, подготовленным в соответствии с приказом Министерства транспорта Российской Федерации от 25 сентября 2006 года № 117, внесено совместно Правительством Республики Карелия и Архангельской области в Росавтодор 29 марта 2016 года. Получено письмо Росавтодора от 31.05.2016 г.  с отказом в передаче дороги в федеральную собственность. </t>
  </si>
  <si>
    <t>Государственный комитет Республики Карелия по дорожному хозяйству, транспорту и связи</t>
  </si>
  <si>
    <t>Минэкономразвития России, Государственный комитет Республики Карелия по дорожному хозяйству, транспорту и связи, БУ РК "Аэропорт "Петрозаводск"</t>
  </si>
  <si>
    <t>ГУП РК "Карелавтотранс", Государственный комитет Республики Карелия по дорожному хозяйству, транспорту и связи</t>
  </si>
  <si>
    <t xml:space="preserve">Проект предложен к исключению из ФЦП. </t>
  </si>
  <si>
    <t>Государственный комитет Республики Карелия по обеспечению безопасности и жизнедеятельности населения</t>
  </si>
  <si>
    <t xml:space="preserve">Реконструкция существующего здания. </t>
  </si>
  <si>
    <t>45</t>
  </si>
  <si>
    <t xml:space="preserve">На основании технического обследования здания и инженерных сетей разработана проектно-сметная документация ООО "Северная Техническая компания". Сметная стоимость реконструкции -7,2 млн.рублей. </t>
  </si>
  <si>
    <t>Проектно-сметная документация разработана ООО "Северная Техническая компания". Сметная стоимость реконструкции -14,9 млн.рублей.</t>
  </si>
  <si>
    <t>Поиск источника финансирования.</t>
  </si>
  <si>
    <t>Стадия намерения. Возможно рассмотрение вопроса о включении объекта в инвестиционную программу ОАО "ФСК ЕЭС" после 2018 года.</t>
  </si>
  <si>
    <t>Государсвенный комитет Республики Карелия по развитию информационно-коммунакационных технологий</t>
  </si>
  <si>
    <t>по состоянию на 1 марта 2019 года</t>
  </si>
  <si>
    <t xml:space="preserve">Планируемые объемы и источники финансового обеспечения* </t>
  </si>
  <si>
    <t>Информация о ходе реализации</t>
  </si>
  <si>
    <t>государственная программа Республики Карелия «Развитие здравоохранения в Республике Карелия на 2014-2020 годы», утвержденная постановлением Правительства Республики Карелия от 09.04.2015 № 118-П</t>
  </si>
  <si>
    <t>Реализация мероприятий государственной программы Республики Карелия "Доступная среда в Республике Карелия"</t>
  </si>
  <si>
    <t>2016-2025</t>
  </si>
  <si>
    <t>Государственная программа Республики Карелия «Доступная среда в Республике Карелия», утвержденная постановлением Правительства РК от 09.06.2016 № 211-П.</t>
  </si>
  <si>
    <t>Министерство социальной защиты Республики Карелия; Министерство образования Республики Карелия;
Министерство здравоохранения Республики Карелия;
Министерство культуры Республики Карелия;
Министерство по делам молодежи, физической культуре и спорту Республики Карелия;
Министерство строительства, жилищно-коммунального хозяйства и энергетики Республики Карелия;
Министерство по дорожному хозяйству, транспорту и связи Республики Карелия;
Управление труда и занятости Республики Карелия</t>
  </si>
  <si>
    <r>
      <rPr>
        <b/>
        <sz val="12"/>
        <rFont val="Times New Roman"/>
        <family val="1"/>
      </rPr>
      <t>Мероприятие выполнено.</t>
    </r>
    <r>
      <rPr>
        <sz val="12"/>
        <rFont val="Times New Roman"/>
        <family val="1"/>
      </rPr>
      <t xml:space="preserve">
Завершены  работы по адаптации для инвалидов и других маломобильных групп населения приоритетных объектов в сферах здравоохранения, социальной защиты и социального обслуживания, культуры, образования, труда и занятости, физической культуры, транспорта, информации и связи в 2017 г. В 2018 году завершены работы по адаптации приоритетных объектов для инвалидов и других маломобильных групп населения. В 2019 году планируются работы по адаптации одного приоритетного объекта для инвалидов и других маломобильных групп населения</t>
    </r>
  </si>
  <si>
    <t>Министерство социальной защиты  Республики Карелия</t>
  </si>
  <si>
    <t>Ремонт спортзала МКОУ "Средняя общеобразовательная школа п. Пяльма Пудожского муниципального района Республики Карелия"</t>
  </si>
  <si>
    <r>
      <t xml:space="preserve">Соглашение от 7 февраля 2018 года № 074-08-2018-146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2018 год  </t>
    </r>
  </si>
  <si>
    <t>Минобрнауки России, Министерство образования Республики Карелия, администрация Кондопожского муниципального района</t>
  </si>
  <si>
    <t xml:space="preserve">В настоящее время процедуру согласования проходят внесения изменеиий в государственную программу «Развитие образования в Республике Карелия» на 2014 - 2020 годы», далее, после подписания Постановления Правительства Республики Карелия о распределении на 2018 год субсидий из бюджета Республики Карелия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спортом, будут заключены Соглашения с муниципальными районами и городскими округами. 
</t>
  </si>
  <si>
    <t>Ремонт спортзала МКОУ "Общеобразовательная школа д.Каршево Пудожского муниципального района Республики Карелия"</t>
  </si>
  <si>
    <t>12</t>
  </si>
  <si>
    <t>14</t>
  </si>
  <si>
    <r>
      <rPr>
        <strike/>
        <sz val="12"/>
        <color indexed="10"/>
        <rFont val="Times New Roman"/>
        <family val="1"/>
      </rPr>
      <t>2014-2017</t>
    </r>
    <r>
      <rPr>
        <sz val="12"/>
        <rFont val="Times New Roman"/>
        <family val="1"/>
      </rPr>
      <t xml:space="preserve">
2014-2018</t>
    </r>
  </si>
  <si>
    <r>
      <t xml:space="preserve">Региональная адресная программа по переселению граждан из аварийного жилищного фонда на 2014-2018 </t>
    </r>
    <r>
      <rPr>
        <strike/>
        <sz val="12"/>
        <color indexed="10"/>
        <rFont val="Times New Roman"/>
        <family val="1"/>
      </rPr>
      <t>2014-2017</t>
    </r>
    <r>
      <rPr>
        <sz val="12"/>
        <rFont val="Times New Roman"/>
        <family val="1"/>
      </rPr>
      <t xml:space="preserve"> годы, утвержденная постановлением Правительства Республики Карелия от 23 апреля 2014 года № 129-П. </t>
    </r>
  </si>
  <si>
    <t xml:space="preserve">Завершена реализация первого, второго и третьего этапов Программы.
В рамках реализации 4 этапа приобретено 3 квартиры на вторичном рынке Пудожского района, ведется работа с гражданами по заключению договоров.
Объявлены конкурсные процедуры на приобретение 43 квартир в строящихся многоквартирных домах на территории г. Петрозаводска.
Объявлены конкурсные процедуры на приобретение 1 квартиры на вторичном рынке Пудожского района.
</t>
  </si>
  <si>
    <t>В декабре 2016 года получено положительное заключение главгосэкспертизы (по устной информации Заказчика - ООО "Газпром инвест Юг"). Стоимость строительства составляет 22,0 млрд.рублей.
Объект не включен в инвестиционную программу ПАО «Газпром» на 2017 год.
В соответствии с Программой развития газоснабжения и газификации Республики Карелия на период с 2016 по 2020 годы, срок окончания работ по объекту – 2020 год.
АО "Газпром газораспределение Петрозаводск" начата работа по проектированию четырех межпоселковых газопроводов со сроком окончания работ до конца 2017 года.</t>
  </si>
  <si>
    <t>В целях реализации инвестиционного проекта в федеральную целевую программу «Развитие Республики Карелия на период до 2020 года» включено мероприятие «Строительство газопровода для энергетического обеспечения освоения минерально-сырьевых ресурсов Пудожского муниципального района».  В связи с тем, что финансирование из средств федерального бюджета данного мероприятия запланировано в 2018-2019 годах, проектная документация будет разработана до конца 2017 года.                                                                                     Работа по выбору и формированию земельного участка будет завершена до конца 2016 года. Объект исключен из мероприятий федеральной целевой программы "Развитие Республики Карелия на период до 2020 года"</t>
  </si>
  <si>
    <t xml:space="preserve">ООО "Ленводпроект" разработана проектная документация по объекту «Реконструкция причальной стенки в пос. Новостеклянное Шальского сельского поселения, Пудожский муниципальный район». 
По объекту «Реконструкция причальной стенки в пос. Новостеклянное Шальского сельского поселения, Пудожский муниципальный район» ФАУ «Главгосэкспертиза России» выдано положительное заключение на проектную документацию года и положительное заключение по проверке достоверности определения сметной стоимости объекта капитального строительства от 27 апреля 2017 года.
</t>
  </si>
  <si>
    <t>Проектом распоряжения Правительства Республики Карелия об утверждении распределения бюджетных ассигнований на финансовое обеспечение расходных обязательств Республики Карелия, связанных с разработкой проектно-сметной документации по объектам, планируемым к софинансированию из федерального бюджета в рамках федеральных программ в 2018 году, между главными распорядителями средств бюджета Республики Карелия на 2018 год, предусмотрено 6 млн. рублей (Пряжа, сортавала). После утверждения данного рапределения мероприятие будет включено в АИП РК на 2018 год.</t>
  </si>
  <si>
    <t>Проектом Адресной инвестицинной программы Республики Карелия на 2018 год предусмотрены расходы на раработку проектной документации в объеме 11 млн. рублей (Петрозаводск, Пудож, Пряжа). Срок разработки с учетом получения положительного заключения ФАУ "Главгосэкспертизы" IV квартал 2018 года. Технических заказчик проекта - казенное учреждение Республики Карелия «Управление капитального строительства  Республики Карелия».</t>
  </si>
  <si>
    <t>46</t>
  </si>
  <si>
    <t>47</t>
  </si>
  <si>
    <t>Строительство цеха по производству древесных гранул (пеллет), ООО "Биотопливо"</t>
  </si>
  <si>
    <t>2016-2019</t>
  </si>
  <si>
    <t>ООО "Биотопливо", Министерство экономического развития и промышленности Республики Карелия</t>
  </si>
  <si>
    <t xml:space="preserve">На создаваемом производстве планируется выпускать древесные пеллеты двух групп: промышленные гранулы, диаметром 6-8 мм и гранулы первой группы В1К+ диаметром 6-8 мм. Деятельность цеха рассчитана на неопределенный срок. Срок службы основного производственного оборудования составляет 20 лет. Плановая мощность цеха – до 11 тыс. тонн древесных пеллет двух групп в год с возможностью увеличения до 17 тыс. тонн в год.
Общая стоимость проекта составляет 20 млн. рублей. Планируется создание 20 новых рабочих мест. Инвестиционными вложениями являются  капитальные затраты на строительство здания, склада, благоустройство территории, подключение к электрическим сетям, приобретение линии по производству пеллет, покупка запасных матриц, приобретение лесовоза с манипулятором и дизельного погрузчика, монтаж, пусконаладочные работы. Проект заявлен в качестве потенциального резидента создаваемой территории опережающего социально-экономического развития "Пудож"
</t>
  </si>
  <si>
    <t>Министерство экономического развития и промышленности Республики Карелия</t>
  </si>
  <si>
    <t>Горнопромышленный комплекс</t>
  </si>
  <si>
    <t xml:space="preserve">"Строительство завода по переработке природного камня" ООО «ГРАН-Пудожский камень» </t>
  </si>
  <si>
    <t xml:space="preserve">ООО «ГРАН-Пудожский камень», Министерство экономического развития и промышленности Республики Карелия  </t>
  </si>
  <si>
    <t>Проект предполагает производство облицовочных, архитектурно-строительных, дорожно-строительных материалов и изделий из природного камня широкой номенклатуры с  использованием сырьевой базы месторождений строительного и блочного камня Пудожского района. В 2015 году ООО «ГРАН-Пудожский камень» получило грант в размере 300 тыс. рублей в рамках Программы государственной поддержки предприятий малого и среднего бизнеса. На средства гранта приобретены щековая дробилка и виброгрохот для производства опытных партий строительных материалов и изделий из каменной крошки. Плановая годовая  мощность производства – 6000 куб. м перерабатываемых блоков природного камня с возможностью увеличения до 10000-12000 куб. м.  Проект заявлен в качестве потенциального резидента создаваемой территории опережающего социально-экономического развития "Пудож"</t>
  </si>
  <si>
    <t>Сельское хозяйство</t>
  </si>
  <si>
    <t>"Строительство мясо-молочной фермы", ООО "ЛХМ"</t>
  </si>
  <si>
    <t xml:space="preserve">ООО "ЛХМ", Министерство экономического развития и промышленности Республики Карелия  </t>
  </si>
  <si>
    <t xml:space="preserve">Целью проекта является создание обособленного подразделения ООО «ЛХМ» – молочно-товарной фермы на 800 голов крупного рогатого скота для производства животноводческой продукции (мясо и молоко), а также выращивание молодняка, открытие свинофермы с мясным цехом, организация тепличного хозяйства. Планируется строительство гостевых домов и развитие агротуризма.
В 2016 году ООО «ЛХМ» осуществлены собственные инвестиционные вложения в реализацию следующих мероприятий:
- открыта ферма на 100 голов крупного рогатого скота (КРС) в поселке Усть-Река Пудожского муниципального района Республики Карелия;
- построено хозяйственное помещение для хранения зерновой продукции, сена, инвентаря;
- приобретена сельскохозяйственная техника на сумму 4,5 млн. рублей (трактора и навесное оборудование для проведения сельскохозяйственных работ);
- произведена заготовка кормов на зимний период 2015-2016 годов;
- проведены работы по подготовке полей к выращиванию кормовых сельскохозяйственных культур в 2016 году;
- оформлены договоры долгосрочной аренды земельных участков общей площадью 1000 га в Пудожском муниципальном районе с целью сельскохозяйственного использования данных земель.
В настоящее время на предприятии трудоустроено 17 человек.
Проектом развития производственной деятельности предусмотрено:
- получение в долгосрочную аренду 3384 га сельскохозяйственных угодий;
- строительство здания фермы на 100 голов;
- строительство второй фермы до 300 голов, в том числе дойных 70 голов;
- приобретение дополнительных единиц сельскохозяйственной техники;
- проведение комплекса мелиорационных работ, очистка полей от кустарников, проведение посевных работ, заготовка кормов;
- увеличение производимой сельскохозяйственной продукции, увеличение поголовья скота до 400 голов, в том числе дойных до 200 голов;
- приобретение свиней и строительство хозяйственным способом свиноводческой фермы;
- строительство объектов молочной переработки до 3 тонн молока в сутки в виде модульных цехов и их запуск;
- выход на проектную мощность;
- строительство модульного цеха по переработке мясной продукции и выпуск готовой продукции;
- развитие агротуризма.
В результате реализации указанного выше проекта на предприятии будет дополнительно создано к 2021 году  порядка 99 высокопроизводительных рабочих мест. Проект заявлен в качестве потенциального резидента создаваемой территории опережающего социально-экономического развития "Пудож"
</t>
  </si>
  <si>
    <t>65</t>
  </si>
  <si>
    <t>* -Финансирование указано в соответствии с Комплексным планом ("дорожная карта") социально-экономического развития Республики Карелия на период до 2020 года по состоянию на 01.07.2017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</si>
</sst>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#,##0.000"/>
    <numFmt numFmtId="182" formatCode="#,##0.00_ ;\-#,##0.00\ "/>
    <numFmt numFmtId="183" formatCode="#,##0.00_р_."/>
    <numFmt numFmtId="184" formatCode="#,##0.0_ ;\-#,##0.0\ "/>
    <numFmt numFmtId="185" formatCode="[$-FC19]d\ mmmm\ yyyy\ &quot;г.&quot;"/>
    <numFmt numFmtId="186" formatCode="_-* #,##0.000_р_._-;\-* #,##0.000_р_._-;_-* &quot;-&quot;??_р_._-;_-@_-"/>
    <numFmt numFmtId="187" formatCode="[$-419]General"/>
    <numFmt numFmtId="188" formatCode="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trike/>
      <sz val="12"/>
      <name val="Times New Roman"/>
      <family val="1"/>
    </font>
    <font>
      <sz val="6.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trike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34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vertical="top" wrapText="1"/>
    </xf>
    <xf numFmtId="49" fontId="3" fillId="0" borderId="10" xfId="34" applyNumberFormat="1" applyFont="1" applyFill="1" applyBorder="1" applyAlignment="1">
      <alignment horizontal="center" vertical="top" wrapText="1"/>
      <protection/>
    </xf>
    <xf numFmtId="0" fontId="3" fillId="34" borderId="10" xfId="34" applyFont="1" applyFill="1" applyBorder="1" applyAlignment="1">
      <alignment horizontal="center" vertical="top" wrapText="1"/>
      <protection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83" fontId="3" fillId="0" borderId="10" xfId="0" applyNumberFormat="1" applyFont="1" applyFill="1" applyBorder="1" applyAlignment="1">
      <alignment horizontal="center" vertical="top" wrapText="1"/>
    </xf>
    <xf numFmtId="183" fontId="3" fillId="33" borderId="10" xfId="0" applyNumberFormat="1" applyFont="1" applyFill="1" applyBorder="1" applyAlignment="1">
      <alignment horizontal="center" vertical="top" wrapText="1"/>
    </xf>
    <xf numFmtId="0" fontId="3" fillId="0" borderId="11" xfId="34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34" applyFont="1" applyFill="1" applyBorder="1" applyAlignment="1">
      <alignment horizontal="center" vertical="top" wrapText="1"/>
      <protection/>
    </xf>
    <xf numFmtId="0" fontId="3" fillId="0" borderId="12" xfId="34" applyFont="1" applyFill="1" applyBorder="1" applyAlignment="1">
      <alignment horizontal="center" vertical="top" wrapText="1"/>
      <protection/>
    </xf>
    <xf numFmtId="0" fontId="3" fillId="0" borderId="12" xfId="0" applyNumberFormat="1" applyFont="1" applyFill="1" applyBorder="1" applyAlignment="1">
      <alignment horizontal="center" vertical="top" wrapText="1"/>
    </xf>
    <xf numFmtId="183" fontId="3" fillId="0" borderId="11" xfId="0" applyNumberFormat="1" applyFont="1" applyFill="1" applyBorder="1" applyAlignment="1">
      <alignment horizontal="center" vertical="top" wrapText="1"/>
    </xf>
    <xf numFmtId="183" fontId="3" fillId="0" borderId="11" xfId="0" applyNumberFormat="1" applyFont="1" applyFill="1" applyBorder="1" applyAlignment="1">
      <alignment horizontal="left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justify" vertical="top" wrapText="1"/>
    </xf>
    <xf numFmtId="0" fontId="3" fillId="34" borderId="11" xfId="34" applyFont="1" applyFill="1" applyBorder="1" applyAlignment="1">
      <alignment horizontal="center" vertical="top" wrapText="1"/>
      <protection/>
    </xf>
    <xf numFmtId="2" fontId="3" fillId="32" borderId="12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left" vertical="top" wrapText="1"/>
    </xf>
    <xf numFmtId="2" fontId="3" fillId="32" borderId="10" xfId="34" applyNumberFormat="1" applyFont="1" applyFill="1" applyBorder="1" applyAlignment="1">
      <alignment horizontal="left" vertical="top" wrapText="1"/>
      <protection/>
    </xf>
    <xf numFmtId="184" fontId="4" fillId="35" borderId="12" xfId="0" applyNumberFormat="1" applyFont="1" applyFill="1" applyBorder="1" applyAlignment="1">
      <alignment horizontal="center" vertical="top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9" fillId="32" borderId="0" xfId="0" applyFont="1" applyFill="1" applyAlignment="1">
      <alignment vertical="top" wrapText="1"/>
    </xf>
    <xf numFmtId="0" fontId="3" fillId="2" borderId="19" xfId="0" applyFont="1" applyFill="1" applyBorder="1" applyAlignment="1">
      <alignment/>
    </xf>
    <xf numFmtId="0" fontId="2" fillId="37" borderId="19" xfId="34" applyFont="1" applyFill="1" applyBorder="1" applyAlignment="1">
      <alignment horizontal="left" vertical="center" wrapText="1"/>
      <protection/>
    </xf>
    <xf numFmtId="0" fontId="4" fillId="35" borderId="19" xfId="0" applyFont="1" applyFill="1" applyBorder="1" applyAlignment="1">
      <alignment horizontal="center" vertical="center" wrapText="1"/>
    </xf>
    <xf numFmtId="0" fontId="2" fillId="37" borderId="19" xfId="34" applyFont="1" applyFill="1" applyBorder="1" applyAlignment="1">
      <alignment vertical="center" wrapText="1"/>
      <protection/>
    </xf>
    <xf numFmtId="0" fontId="4" fillId="36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37" borderId="14" xfId="34" applyFont="1" applyFill="1" applyBorder="1" applyAlignment="1">
      <alignment vertical="center" wrapText="1"/>
      <protection/>
    </xf>
    <xf numFmtId="0" fontId="3" fillId="2" borderId="15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32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/>
    </xf>
    <xf numFmtId="0" fontId="3" fillId="37" borderId="10" xfId="34" applyFont="1" applyFill="1" applyBorder="1" applyAlignment="1">
      <alignment horizontal="center" vertical="top" wrapText="1"/>
      <protection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/>
    </xf>
    <xf numFmtId="2" fontId="3" fillId="32" borderId="1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0" fontId="3" fillId="32" borderId="0" xfId="0" applyFont="1" applyFill="1" applyAlignment="1">
      <alignment vertical="top"/>
    </xf>
    <xf numFmtId="0" fontId="3" fillId="32" borderId="10" xfId="34" applyFont="1" applyFill="1" applyBorder="1" applyAlignment="1">
      <alignment horizontal="center" vertical="top" wrapText="1"/>
      <protection/>
    </xf>
    <xf numFmtId="2" fontId="3" fillId="32" borderId="10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vertical="top" wrapText="1"/>
    </xf>
    <xf numFmtId="0" fontId="50" fillId="32" borderId="10" xfId="34" applyFont="1" applyFill="1" applyBorder="1" applyAlignment="1">
      <alignment horizontal="center" vertical="top" wrapText="1"/>
      <protection/>
    </xf>
    <xf numFmtId="0" fontId="50" fillId="32" borderId="10" xfId="0" applyFont="1" applyFill="1" applyBorder="1" applyAlignment="1">
      <alignment vertical="top" wrapText="1"/>
    </xf>
    <xf numFmtId="0" fontId="50" fillId="32" borderId="10" xfId="0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vertical="top" wrapText="1"/>
    </xf>
    <xf numFmtId="0" fontId="2" fillId="37" borderId="14" xfId="34" applyFont="1" applyFill="1" applyBorder="1" applyAlignment="1">
      <alignment horizontal="left" vertical="center" wrapText="1"/>
      <protection/>
    </xf>
    <xf numFmtId="0" fontId="2" fillId="37" borderId="15" xfId="34" applyFont="1" applyFill="1" applyBorder="1" applyAlignment="1">
      <alignment horizontal="left" vertical="center" wrapText="1"/>
      <protection/>
    </xf>
    <xf numFmtId="49" fontId="3" fillId="32" borderId="10" xfId="0" applyNumberFormat="1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32" borderId="14" xfId="0" applyNumberFormat="1" applyFont="1" applyFill="1" applyBorder="1" applyAlignment="1">
      <alignment horizontal="center" vertical="top" wrapText="1"/>
    </xf>
    <xf numFmtId="2" fontId="3" fillId="38" borderId="20" xfId="34" applyNumberFormat="1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2" fillId="37" borderId="15" xfId="34" applyFont="1" applyFill="1" applyBorder="1" applyAlignment="1">
      <alignment vertical="center" wrapText="1"/>
      <protection/>
    </xf>
    <xf numFmtId="0" fontId="3" fillId="32" borderId="1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left" vertical="top" wrapText="1"/>
    </xf>
    <xf numFmtId="183" fontId="3" fillId="32" borderId="10" xfId="0" applyNumberFormat="1" applyFont="1" applyFill="1" applyBorder="1" applyAlignment="1">
      <alignment horizontal="center" vertical="top" wrapText="1"/>
    </xf>
    <xf numFmtId="183" fontId="3" fillId="32" borderId="10" xfId="0" applyNumberFormat="1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left" vertical="top"/>
    </xf>
    <xf numFmtId="0" fontId="3" fillId="33" borderId="12" xfId="0" applyFont="1" applyFill="1" applyBorder="1" applyAlignment="1">
      <alignment horizontal="center" vertical="top" wrapText="1"/>
    </xf>
    <xf numFmtId="183" fontId="3" fillId="2" borderId="10" xfId="0" applyNumberFormat="1" applyFont="1" applyFill="1" applyBorder="1" applyAlignment="1">
      <alignment horizontal="center" vertical="top" wrapText="1"/>
    </xf>
    <xf numFmtId="183" fontId="2" fillId="2" borderId="10" xfId="0" applyNumberFormat="1" applyFont="1" applyFill="1" applyBorder="1" applyAlignment="1">
      <alignment horizontal="center" vertical="top" wrapText="1"/>
    </xf>
    <xf numFmtId="0" fontId="2" fillId="37" borderId="14" xfId="34" applyFont="1" applyFill="1" applyBorder="1" applyAlignment="1">
      <alignment vertical="top" wrapText="1"/>
      <protection/>
    </xf>
    <xf numFmtId="2" fontId="3" fillId="32" borderId="10" xfId="0" applyNumberFormat="1" applyFont="1" applyFill="1" applyBorder="1" applyAlignment="1">
      <alignment vertical="top" wrapText="1"/>
    </xf>
    <xf numFmtId="0" fontId="3" fillId="32" borderId="0" xfId="0" applyFont="1" applyFill="1" applyAlignment="1">
      <alignment horizontal="left" vertical="top"/>
    </xf>
    <xf numFmtId="0" fontId="3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left" vertical="top" wrapText="1"/>
    </xf>
    <xf numFmtId="2" fontId="3" fillId="38" borderId="10" xfId="34" applyNumberFormat="1" applyFont="1" applyFill="1" applyBorder="1" applyAlignment="1">
      <alignment horizontal="left" vertical="top" wrapText="1"/>
      <protection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49" fontId="3" fillId="34" borderId="10" xfId="34" applyNumberFormat="1" applyFont="1" applyFill="1" applyBorder="1" applyAlignment="1">
      <alignment horizontal="center" vertical="top" wrapText="1"/>
      <protection/>
    </xf>
    <xf numFmtId="0" fontId="3" fillId="35" borderId="12" xfId="0" applyFont="1" applyFill="1" applyBorder="1" applyAlignment="1">
      <alignment horizontal="center" vertical="top"/>
    </xf>
    <xf numFmtId="0" fontId="4" fillId="35" borderId="12" xfId="0" applyFont="1" applyFill="1" applyBorder="1" applyAlignment="1">
      <alignment wrapText="1"/>
    </xf>
    <xf numFmtId="0" fontId="3" fillId="35" borderId="12" xfId="0" applyFont="1" applyFill="1" applyBorder="1" applyAlignment="1">
      <alignment horizontal="center"/>
    </xf>
    <xf numFmtId="171" fontId="4" fillId="35" borderId="12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mihailova\AppData\Local\AppData\Local\Documents%20and%20Settings\lesonen\Local%20Settings\Temporary%20Internet%20Files\Local%20Settings\Temporary%20Internet%20Files\&#1056;&#1072;&#1073;&#1086;&#1095;&#1080;&#1081;%20&#1089;&#1090;&#1086;&#1083;\Local%20Settings\Temporary%20Internet%20Files\Content.Outlook\8VQKH919\&#1055;&#1072;&#1089;&#1087;&#1086;&#1088;&#1090;&#1072;%20&#1085;&#1072;%20&#1086;&#1073;&#1098;&#1077;&#1082;&#1090;&#1099;%20&#1074;%20&#1082;&#1086;&#1084;&#1087;&#1083;.&#1087;&#1083;&#1072;&#1085;\&#1055;&#1091;&#1076;&#1086;&#1078;%20&#1087;&#1072;&#1089;&#1087;&#1086;&#1088;&#1090;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4"/>
  <sheetViews>
    <sheetView tabSelected="1" zoomScalePageLayoutView="0" workbookViewId="0" topLeftCell="A88">
      <selection activeCell="C13" sqref="C13"/>
    </sheetView>
  </sheetViews>
  <sheetFormatPr defaultColWidth="8.8515625" defaultRowHeight="15"/>
  <cols>
    <col min="1" max="1" width="6.28125" style="90" customWidth="1"/>
    <col min="2" max="2" width="33.8515625" style="89" customWidth="1"/>
    <col min="3" max="3" width="12.421875" style="89" customWidth="1"/>
    <col min="4" max="4" width="14.8515625" style="89" customWidth="1"/>
    <col min="5" max="5" width="10.140625" style="89" bestFit="1" customWidth="1"/>
    <col min="6" max="7" width="9.57421875" style="89" bestFit="1" customWidth="1"/>
    <col min="8" max="8" width="10.8515625" style="89" customWidth="1"/>
    <col min="9" max="9" width="32.7109375" style="92" customWidth="1"/>
    <col min="10" max="10" width="22.00390625" style="89" customWidth="1"/>
    <col min="11" max="11" width="17.28125" style="89" customWidth="1"/>
    <col min="12" max="12" width="92.57421875" style="89" customWidth="1"/>
    <col min="13" max="13" width="23.8515625" style="89" customWidth="1"/>
    <col min="14" max="16384" width="8.8515625" style="89" customWidth="1"/>
  </cols>
  <sheetData>
    <row r="2" spans="1:12" ht="15.75">
      <c r="A2" s="87" t="s">
        <v>110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4:11" ht="15.75">
      <c r="D4" s="91"/>
      <c r="E4" s="91"/>
      <c r="F4" s="91"/>
      <c r="G4" s="91"/>
      <c r="H4" s="91"/>
      <c r="J4" s="92"/>
      <c r="K4" s="92"/>
    </row>
    <row r="5" ht="15.75">
      <c r="D5" s="26" t="s">
        <v>192</v>
      </c>
    </row>
    <row r="7" spans="1:13" ht="15.75" customHeight="1">
      <c r="A7" s="93" t="s">
        <v>0</v>
      </c>
      <c r="B7" s="93" t="s">
        <v>6</v>
      </c>
      <c r="C7" s="93" t="s">
        <v>12</v>
      </c>
      <c r="D7" s="94" t="s">
        <v>193</v>
      </c>
      <c r="E7" s="95"/>
      <c r="F7" s="95"/>
      <c r="G7" s="95"/>
      <c r="H7" s="96"/>
      <c r="I7" s="93" t="s">
        <v>1</v>
      </c>
      <c r="J7" s="93" t="s">
        <v>7</v>
      </c>
      <c r="K7" s="93" t="s">
        <v>14</v>
      </c>
      <c r="L7" s="93" t="s">
        <v>194</v>
      </c>
      <c r="M7" s="77" t="s">
        <v>147</v>
      </c>
    </row>
    <row r="8" spans="1:13" ht="15.75">
      <c r="A8" s="97"/>
      <c r="B8" s="97"/>
      <c r="C8" s="97"/>
      <c r="D8" s="98" t="s">
        <v>8</v>
      </c>
      <c r="E8" s="99" t="s">
        <v>5</v>
      </c>
      <c r="F8" s="100"/>
      <c r="G8" s="100"/>
      <c r="H8" s="101"/>
      <c r="I8" s="97"/>
      <c r="J8" s="97"/>
      <c r="K8" s="97"/>
      <c r="L8" s="97"/>
      <c r="M8" s="78"/>
    </row>
    <row r="9" spans="1:13" ht="110.25">
      <c r="A9" s="102"/>
      <c r="B9" s="102"/>
      <c r="C9" s="102"/>
      <c r="D9" s="103"/>
      <c r="E9" s="1" t="s">
        <v>4</v>
      </c>
      <c r="F9" s="1" t="s">
        <v>11</v>
      </c>
      <c r="G9" s="1" t="s">
        <v>3</v>
      </c>
      <c r="H9" s="1" t="s">
        <v>2</v>
      </c>
      <c r="I9" s="102"/>
      <c r="J9" s="102"/>
      <c r="K9" s="102"/>
      <c r="L9" s="102"/>
      <c r="M9" s="79"/>
    </row>
    <row r="10" spans="1:13" ht="15.75">
      <c r="A10" s="1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2"/>
    </row>
    <row r="11" spans="1:13" ht="54.75" customHeight="1">
      <c r="A11" s="104" t="s">
        <v>148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75"/>
      <c r="M11" s="62"/>
    </row>
    <row r="12" spans="1:13" ht="15.75">
      <c r="A12" s="106" t="s">
        <v>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73"/>
      <c r="M12" s="62"/>
    </row>
    <row r="13" spans="1:13" ht="252">
      <c r="A13" s="19">
        <v>1</v>
      </c>
      <c r="B13" s="108" t="s">
        <v>109</v>
      </c>
      <c r="C13" s="1" t="s">
        <v>19</v>
      </c>
      <c r="D13" s="1">
        <f>SUM(E13:H13)</f>
        <v>4.29</v>
      </c>
      <c r="E13" s="1">
        <v>4.29</v>
      </c>
      <c r="F13" s="1">
        <v>0</v>
      </c>
      <c r="G13" s="1">
        <v>0</v>
      </c>
      <c r="H13" s="1">
        <v>0</v>
      </c>
      <c r="I13" s="59" t="s">
        <v>66</v>
      </c>
      <c r="J13" s="108" t="s">
        <v>108</v>
      </c>
      <c r="K13" s="109" t="s">
        <v>32</v>
      </c>
      <c r="L13" s="54" t="s">
        <v>149</v>
      </c>
      <c r="M13" s="62" t="s">
        <v>150</v>
      </c>
    </row>
    <row r="14" spans="1:13" ht="283.5">
      <c r="A14" s="19">
        <v>2</v>
      </c>
      <c r="B14" s="110" t="s">
        <v>144</v>
      </c>
      <c r="C14" s="1" t="s">
        <v>45</v>
      </c>
      <c r="D14" s="111">
        <f>SUM(E14:H14)</f>
        <v>9.72</v>
      </c>
      <c r="E14" s="111">
        <v>9.72</v>
      </c>
      <c r="F14" s="111">
        <v>0</v>
      </c>
      <c r="G14" s="111">
        <v>0</v>
      </c>
      <c r="H14" s="111">
        <v>0</v>
      </c>
      <c r="I14" s="1" t="s">
        <v>53</v>
      </c>
      <c r="J14" s="110" t="s">
        <v>125</v>
      </c>
      <c r="K14" s="112" t="s">
        <v>32</v>
      </c>
      <c r="L14" s="52" t="s">
        <v>151</v>
      </c>
      <c r="M14" s="62" t="s">
        <v>150</v>
      </c>
    </row>
    <row r="15" spans="1:13" s="113" customFormat="1" ht="141.75">
      <c r="A15" s="48">
        <v>3</v>
      </c>
      <c r="B15" s="67" t="s">
        <v>152</v>
      </c>
      <c r="C15" s="70">
        <v>2016</v>
      </c>
      <c r="D15" s="68">
        <f>SUM(E15:H15)</f>
        <v>1.9000000000000001</v>
      </c>
      <c r="E15" s="68">
        <v>0</v>
      </c>
      <c r="F15" s="68">
        <v>1.6</v>
      </c>
      <c r="G15" s="68">
        <v>0</v>
      </c>
      <c r="H15" s="68">
        <v>0.3</v>
      </c>
      <c r="I15" s="70" t="s">
        <v>153</v>
      </c>
      <c r="J15" s="58" t="s">
        <v>154</v>
      </c>
      <c r="K15" s="69" t="s">
        <v>155</v>
      </c>
      <c r="L15" s="54" t="s">
        <v>156</v>
      </c>
      <c r="M15" s="62" t="s">
        <v>157</v>
      </c>
    </row>
    <row r="16" spans="1:13" s="113" customFormat="1" ht="141" customHeight="1">
      <c r="A16" s="19">
        <v>4</v>
      </c>
      <c r="B16" s="8" t="s">
        <v>137</v>
      </c>
      <c r="C16" s="4">
        <v>2017</v>
      </c>
      <c r="D16" s="46">
        <f>SUM(E16:H16)</f>
        <v>4.94</v>
      </c>
      <c r="E16" s="46">
        <v>0</v>
      </c>
      <c r="F16" s="46">
        <v>4.94</v>
      </c>
      <c r="G16" s="46">
        <v>0</v>
      </c>
      <c r="H16" s="46">
        <v>0</v>
      </c>
      <c r="I16" s="7" t="s">
        <v>195</v>
      </c>
      <c r="J16" s="114" t="s">
        <v>157</v>
      </c>
      <c r="K16" s="115" t="s">
        <v>155</v>
      </c>
      <c r="L16" s="108" t="s">
        <v>151</v>
      </c>
      <c r="M16" s="62"/>
    </row>
    <row r="17" spans="1:13" ht="31.5">
      <c r="A17" s="116"/>
      <c r="B17" s="117" t="s">
        <v>25</v>
      </c>
      <c r="C17" s="118"/>
      <c r="D17" s="119">
        <f>SUM(D13:D16)</f>
        <v>20.85</v>
      </c>
      <c r="E17" s="119">
        <f>SUM(E13:E16)</f>
        <v>14.010000000000002</v>
      </c>
      <c r="F17" s="119">
        <f>SUM(F13:F16)</f>
        <v>6.540000000000001</v>
      </c>
      <c r="G17" s="119">
        <f>SUM(G13:G16)</f>
        <v>0</v>
      </c>
      <c r="H17" s="119">
        <f>SUM(H13:H16)</f>
        <v>0.3</v>
      </c>
      <c r="I17" s="118"/>
      <c r="J17" s="117"/>
      <c r="K17" s="120"/>
      <c r="L17" s="117"/>
      <c r="M17" s="61"/>
    </row>
    <row r="18" spans="1:13" ht="15.75" customHeight="1">
      <c r="A18" s="106" t="s">
        <v>10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73"/>
      <c r="M18" s="61"/>
    </row>
    <row r="19" spans="1:13" ht="409.5">
      <c r="A19" s="121">
        <v>5</v>
      </c>
      <c r="B19" s="122" t="s">
        <v>145</v>
      </c>
      <c r="C19" s="123" t="s">
        <v>19</v>
      </c>
      <c r="D19" s="124">
        <f>SUM(E19:H19)</f>
        <v>4.76355</v>
      </c>
      <c r="E19" s="124">
        <v>2.05719</v>
      </c>
      <c r="F19" s="124">
        <v>2.70636</v>
      </c>
      <c r="G19" s="124">
        <v>0</v>
      </c>
      <c r="H19" s="124">
        <v>0</v>
      </c>
      <c r="I19" s="1" t="s">
        <v>146</v>
      </c>
      <c r="J19" s="114" t="s">
        <v>140</v>
      </c>
      <c r="K19" s="112" t="s">
        <v>32</v>
      </c>
      <c r="L19" s="64" t="s">
        <v>159</v>
      </c>
      <c r="M19" s="62" t="s">
        <v>150</v>
      </c>
    </row>
    <row r="20" spans="1:13" s="126" customFormat="1" ht="409.5">
      <c r="A20" s="121">
        <v>6</v>
      </c>
      <c r="B20" s="122" t="s">
        <v>196</v>
      </c>
      <c r="C20" s="123" t="s">
        <v>197</v>
      </c>
      <c r="D20" s="124">
        <v>1.57</v>
      </c>
      <c r="E20" s="124">
        <v>0.78</v>
      </c>
      <c r="F20" s="124">
        <v>0.79</v>
      </c>
      <c r="G20" s="125">
        <v>0</v>
      </c>
      <c r="H20" s="125">
        <v>0</v>
      </c>
      <c r="I20" s="44" t="s">
        <v>198</v>
      </c>
      <c r="J20" s="66" t="s">
        <v>199</v>
      </c>
      <c r="K20" s="112" t="s">
        <v>32</v>
      </c>
      <c r="L20" s="71" t="s">
        <v>200</v>
      </c>
      <c r="M20" s="63" t="s">
        <v>201</v>
      </c>
    </row>
    <row r="21" spans="1:13" ht="31.5">
      <c r="A21" s="116"/>
      <c r="B21" s="117" t="s">
        <v>29</v>
      </c>
      <c r="C21" s="118"/>
      <c r="D21" s="119">
        <f>SUM(D19:D20)</f>
        <v>6.333550000000001</v>
      </c>
      <c r="E21" s="119">
        <f>SUM(E19:E20)</f>
        <v>2.8371899999999997</v>
      </c>
      <c r="F21" s="119">
        <f>SUM(F19:F20)</f>
        <v>3.49636</v>
      </c>
      <c r="G21" s="119">
        <f>SUM(G19:G20)</f>
        <v>0</v>
      </c>
      <c r="H21" s="119">
        <f>SUM(H19:H20)</f>
        <v>0</v>
      </c>
      <c r="I21" s="118"/>
      <c r="J21" s="117"/>
      <c r="K21" s="120"/>
      <c r="L21" s="117"/>
      <c r="M21" s="61"/>
    </row>
    <row r="22" spans="1:13" ht="15.75">
      <c r="A22" s="106" t="s">
        <v>26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73"/>
      <c r="M22" s="61"/>
    </row>
    <row r="23" spans="1:13" ht="173.25">
      <c r="A23" s="25">
        <v>7</v>
      </c>
      <c r="B23" s="5" t="s">
        <v>160</v>
      </c>
      <c r="C23" s="1">
        <v>2015</v>
      </c>
      <c r="D23" s="11">
        <v>5.7736</v>
      </c>
      <c r="E23" s="11">
        <v>5.0536</v>
      </c>
      <c r="F23" s="11">
        <v>0</v>
      </c>
      <c r="G23" s="11">
        <v>0.72</v>
      </c>
      <c r="H23" s="11">
        <v>0</v>
      </c>
      <c r="I23" s="2" t="s">
        <v>107</v>
      </c>
      <c r="J23" s="10" t="s">
        <v>106</v>
      </c>
      <c r="K23" s="5" t="s">
        <v>52</v>
      </c>
      <c r="L23" s="53" t="s">
        <v>151</v>
      </c>
      <c r="M23" s="62" t="s">
        <v>161</v>
      </c>
    </row>
    <row r="24" spans="1:13" ht="236.25">
      <c r="A24" s="127">
        <v>8</v>
      </c>
      <c r="B24" s="108" t="s">
        <v>142</v>
      </c>
      <c r="C24" s="1">
        <v>2015</v>
      </c>
      <c r="D24" s="128">
        <v>1.56</v>
      </c>
      <c r="E24" s="128">
        <v>1.092</v>
      </c>
      <c r="F24" s="128">
        <v>0.468</v>
      </c>
      <c r="G24" s="128">
        <v>0</v>
      </c>
      <c r="H24" s="128">
        <v>0</v>
      </c>
      <c r="I24" s="1" t="s">
        <v>162</v>
      </c>
      <c r="J24" s="108" t="s">
        <v>141</v>
      </c>
      <c r="K24" s="108" t="s">
        <v>32</v>
      </c>
      <c r="L24" s="53" t="s">
        <v>151</v>
      </c>
      <c r="M24" s="62" t="s">
        <v>161</v>
      </c>
    </row>
    <row r="25" spans="1:13" ht="236.25">
      <c r="A25" s="127">
        <v>9</v>
      </c>
      <c r="B25" s="108" t="s">
        <v>143</v>
      </c>
      <c r="C25" s="1">
        <v>2015</v>
      </c>
      <c r="D25" s="128">
        <f>SUM(E25:H25)</f>
        <v>1.56</v>
      </c>
      <c r="E25" s="128">
        <v>1.092</v>
      </c>
      <c r="F25" s="128">
        <v>0.468</v>
      </c>
      <c r="G25" s="128">
        <v>0</v>
      </c>
      <c r="H25" s="128">
        <v>0</v>
      </c>
      <c r="I25" s="1" t="s">
        <v>162</v>
      </c>
      <c r="J25" s="108" t="s">
        <v>141</v>
      </c>
      <c r="K25" s="108" t="s">
        <v>32</v>
      </c>
      <c r="L25" s="53" t="s">
        <v>151</v>
      </c>
      <c r="M25" s="62" t="s">
        <v>161</v>
      </c>
    </row>
    <row r="26" spans="1:13" ht="236.25">
      <c r="A26" s="127">
        <v>10</v>
      </c>
      <c r="B26" s="129" t="s">
        <v>163</v>
      </c>
      <c r="C26" s="1">
        <v>2016</v>
      </c>
      <c r="D26" s="128">
        <f>SUM(E26:H26)</f>
        <v>1.5</v>
      </c>
      <c r="E26" s="128">
        <v>1.05</v>
      </c>
      <c r="F26" s="128">
        <v>0.45</v>
      </c>
      <c r="G26" s="128">
        <v>0</v>
      </c>
      <c r="H26" s="128">
        <v>0</v>
      </c>
      <c r="I26" s="1" t="s">
        <v>164</v>
      </c>
      <c r="J26" s="108" t="s">
        <v>141</v>
      </c>
      <c r="K26" s="108" t="s">
        <v>32</v>
      </c>
      <c r="L26" s="53" t="s">
        <v>151</v>
      </c>
      <c r="M26" s="62" t="s">
        <v>161</v>
      </c>
    </row>
    <row r="27" spans="1:13" ht="236.25">
      <c r="A27" s="127">
        <v>11</v>
      </c>
      <c r="B27" s="108" t="s">
        <v>165</v>
      </c>
      <c r="C27" s="1">
        <v>2017</v>
      </c>
      <c r="D27" s="128">
        <v>1.5</v>
      </c>
      <c r="E27" s="128">
        <v>1.05</v>
      </c>
      <c r="F27" s="128">
        <v>0.45</v>
      </c>
      <c r="G27" s="128">
        <v>0</v>
      </c>
      <c r="H27" s="128">
        <v>0</v>
      </c>
      <c r="I27" s="1" t="s">
        <v>166</v>
      </c>
      <c r="J27" s="108" t="s">
        <v>141</v>
      </c>
      <c r="K27" s="108" t="s">
        <v>32</v>
      </c>
      <c r="L27" s="47" t="s">
        <v>151</v>
      </c>
      <c r="M27" s="62" t="s">
        <v>161</v>
      </c>
    </row>
    <row r="28" spans="1:13" ht="236.25">
      <c r="A28" s="130">
        <v>12</v>
      </c>
      <c r="B28" s="131" t="s">
        <v>202</v>
      </c>
      <c r="C28" s="132">
        <v>2018</v>
      </c>
      <c r="D28" s="133">
        <v>1.5</v>
      </c>
      <c r="E28" s="133">
        <v>1.41</v>
      </c>
      <c r="F28" s="133">
        <v>0.09</v>
      </c>
      <c r="G28" s="133">
        <v>0</v>
      </c>
      <c r="H28" s="133">
        <v>0</v>
      </c>
      <c r="I28" s="132" t="s">
        <v>203</v>
      </c>
      <c r="J28" s="131" t="s">
        <v>204</v>
      </c>
      <c r="K28" s="131" t="s">
        <v>32</v>
      </c>
      <c r="L28" s="134" t="s">
        <v>205</v>
      </c>
      <c r="M28" s="62" t="s">
        <v>161</v>
      </c>
    </row>
    <row r="29" spans="1:13" ht="236.25">
      <c r="A29" s="130">
        <v>13</v>
      </c>
      <c r="B29" s="131" t="s">
        <v>206</v>
      </c>
      <c r="C29" s="132">
        <v>2018</v>
      </c>
      <c r="D29" s="133">
        <v>1.87</v>
      </c>
      <c r="E29" s="133">
        <v>1.75</v>
      </c>
      <c r="F29" s="133">
        <v>0.12</v>
      </c>
      <c r="G29" s="133">
        <v>0</v>
      </c>
      <c r="H29" s="133">
        <v>0</v>
      </c>
      <c r="I29" s="132" t="s">
        <v>203</v>
      </c>
      <c r="J29" s="131" t="s">
        <v>204</v>
      </c>
      <c r="K29" s="131" t="s">
        <v>32</v>
      </c>
      <c r="L29" s="134" t="s">
        <v>205</v>
      </c>
      <c r="M29" s="62" t="s">
        <v>161</v>
      </c>
    </row>
    <row r="30" spans="1:13" ht="31.5">
      <c r="A30" s="116"/>
      <c r="B30" s="117" t="s">
        <v>27</v>
      </c>
      <c r="C30" s="118"/>
      <c r="D30" s="119">
        <f>SUM(D23:D26)</f>
        <v>10.393600000000001</v>
      </c>
      <c r="E30" s="119">
        <f>SUM(E23+E24+E25)</f>
        <v>7.2376000000000005</v>
      </c>
      <c r="F30" s="119">
        <f>SUM(F23+F24+F25)</f>
        <v>0.936</v>
      </c>
      <c r="G30" s="119">
        <f>SUM(G23+G24+G25)</f>
        <v>0.72</v>
      </c>
      <c r="H30" s="119">
        <f>SUM(H23+H24+H25)</f>
        <v>0</v>
      </c>
      <c r="I30" s="118"/>
      <c r="J30" s="117"/>
      <c r="K30" s="120"/>
      <c r="L30" s="117"/>
      <c r="M30" s="61"/>
    </row>
    <row r="31" spans="1:13" ht="15.75">
      <c r="A31" s="135" t="s">
        <v>35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74"/>
      <c r="M31" s="61"/>
    </row>
    <row r="32" spans="1:13" s="141" customFormat="1" ht="157.5">
      <c r="A32" s="137" t="s">
        <v>207</v>
      </c>
      <c r="B32" s="138" t="s">
        <v>111</v>
      </c>
      <c r="C32" s="139">
        <v>2018</v>
      </c>
      <c r="D32" s="128">
        <f>SUM(E32:H32)</f>
        <v>15.5</v>
      </c>
      <c r="E32" s="128">
        <v>8.5</v>
      </c>
      <c r="F32" s="128">
        <v>4</v>
      </c>
      <c r="G32" s="128">
        <v>3</v>
      </c>
      <c r="H32" s="128">
        <v>0</v>
      </c>
      <c r="I32" s="1" t="s">
        <v>34</v>
      </c>
      <c r="J32" s="140" t="s">
        <v>91</v>
      </c>
      <c r="K32" s="110" t="s">
        <v>33</v>
      </c>
      <c r="L32" s="43" t="s">
        <v>167</v>
      </c>
      <c r="M32" s="62" t="s">
        <v>168</v>
      </c>
    </row>
    <row r="33" spans="1:13" s="144" customFormat="1" ht="227.25" customHeight="1">
      <c r="A33" s="19">
        <v>13</v>
      </c>
      <c r="B33" s="110" t="s">
        <v>102</v>
      </c>
      <c r="C33" s="142">
        <v>2020</v>
      </c>
      <c r="D33" s="128">
        <v>24</v>
      </c>
      <c r="E33" s="128">
        <v>16</v>
      </c>
      <c r="F33" s="128">
        <v>4</v>
      </c>
      <c r="G33" s="128">
        <v>4</v>
      </c>
      <c r="H33" s="128">
        <v>0</v>
      </c>
      <c r="I33" s="1" t="s">
        <v>34</v>
      </c>
      <c r="J33" s="110" t="s">
        <v>101</v>
      </c>
      <c r="K33" s="143" t="s">
        <v>33</v>
      </c>
      <c r="L33" s="43" t="s">
        <v>167</v>
      </c>
      <c r="M33" s="62" t="s">
        <v>168</v>
      </c>
    </row>
    <row r="34" spans="1:13" s="145" customFormat="1" ht="31.5">
      <c r="A34" s="116"/>
      <c r="B34" s="117" t="s">
        <v>36</v>
      </c>
      <c r="C34" s="118"/>
      <c r="D34" s="119">
        <f>SUM(D32:D33)</f>
        <v>39.5</v>
      </c>
      <c r="E34" s="119">
        <f>SUM(E32:E33)</f>
        <v>24.5</v>
      </c>
      <c r="F34" s="119">
        <f>SUM(F32:F33)</f>
        <v>8</v>
      </c>
      <c r="G34" s="119">
        <f>SUM(G32:G33)</f>
        <v>7</v>
      </c>
      <c r="H34" s="119">
        <f>SUM(H32:H33)</f>
        <v>0</v>
      </c>
      <c r="I34" s="118"/>
      <c r="J34" s="117"/>
      <c r="K34" s="120"/>
      <c r="L34" s="117"/>
      <c r="M34" s="61"/>
    </row>
    <row r="35" spans="1:13" ht="15.75">
      <c r="A35" s="106" t="s">
        <v>56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76"/>
      <c r="M35" s="61"/>
    </row>
    <row r="36" spans="1:13" s="34" customFormat="1" ht="117.75" customHeight="1">
      <c r="A36" s="18" t="s">
        <v>208</v>
      </c>
      <c r="B36" s="9" t="s">
        <v>134</v>
      </c>
      <c r="C36" s="4" t="s">
        <v>16</v>
      </c>
      <c r="D36" s="6">
        <v>50.3</v>
      </c>
      <c r="E36" s="6">
        <v>50.3</v>
      </c>
      <c r="F36" s="6">
        <v>0</v>
      </c>
      <c r="G36" s="6">
        <v>0</v>
      </c>
      <c r="H36" s="6">
        <v>0</v>
      </c>
      <c r="I36" s="4" t="s">
        <v>51</v>
      </c>
      <c r="J36" s="9" t="s">
        <v>135</v>
      </c>
      <c r="K36" s="28" t="s">
        <v>20</v>
      </c>
      <c r="L36" s="9" t="s">
        <v>169</v>
      </c>
      <c r="M36" s="62" t="s">
        <v>63</v>
      </c>
    </row>
    <row r="37" spans="1:13" s="21" customFormat="1" ht="273" customHeight="1">
      <c r="A37" s="38">
        <v>15</v>
      </c>
      <c r="B37" s="17" t="s">
        <v>54</v>
      </c>
      <c r="C37" s="39" t="s">
        <v>209</v>
      </c>
      <c r="D37" s="45">
        <v>270.3671387</v>
      </c>
      <c r="E37" s="45">
        <v>149.11115725</v>
      </c>
      <c r="F37" s="45">
        <v>115.19318235</v>
      </c>
      <c r="G37" s="45">
        <v>6.062799099999999</v>
      </c>
      <c r="H37" s="49">
        <v>0</v>
      </c>
      <c r="I37" s="29" t="s">
        <v>210</v>
      </c>
      <c r="J37" s="17" t="s">
        <v>100</v>
      </c>
      <c r="K37" s="147" t="s">
        <v>40</v>
      </c>
      <c r="L37" s="65" t="s">
        <v>211</v>
      </c>
      <c r="M37" s="62" t="s">
        <v>63</v>
      </c>
    </row>
    <row r="38" spans="1:13" s="31" customFormat="1" ht="173.25">
      <c r="A38" s="4">
        <v>16</v>
      </c>
      <c r="B38" s="9" t="s">
        <v>99</v>
      </c>
      <c r="C38" s="6" t="s">
        <v>16</v>
      </c>
      <c r="D38" s="6">
        <v>400</v>
      </c>
      <c r="E38" s="6">
        <v>0</v>
      </c>
      <c r="F38" s="6">
        <v>400</v>
      </c>
      <c r="G38" s="6">
        <v>0</v>
      </c>
      <c r="H38" s="6">
        <v>0</v>
      </c>
      <c r="I38" s="4" t="s">
        <v>70</v>
      </c>
      <c r="J38" s="9" t="s">
        <v>63</v>
      </c>
      <c r="K38" s="9" t="s">
        <v>20</v>
      </c>
      <c r="L38" s="9" t="s">
        <v>170</v>
      </c>
      <c r="M38" s="62" t="s">
        <v>63</v>
      </c>
    </row>
    <row r="39" spans="1:13" s="21" customFormat="1" ht="214.5" customHeight="1">
      <c r="A39" s="4">
        <v>17</v>
      </c>
      <c r="B39" s="9" t="s">
        <v>171</v>
      </c>
      <c r="C39" s="6" t="s">
        <v>30</v>
      </c>
      <c r="D39" s="6">
        <v>24400</v>
      </c>
      <c r="E39" s="6">
        <v>0</v>
      </c>
      <c r="F39" s="6">
        <v>0</v>
      </c>
      <c r="G39" s="6">
        <v>0</v>
      </c>
      <c r="H39" s="6">
        <v>24400</v>
      </c>
      <c r="I39" s="4" t="s">
        <v>43</v>
      </c>
      <c r="J39" s="9" t="s">
        <v>42</v>
      </c>
      <c r="K39" s="9" t="s">
        <v>139</v>
      </c>
      <c r="L39" s="9" t="s">
        <v>212</v>
      </c>
      <c r="M39" s="62" t="s">
        <v>63</v>
      </c>
    </row>
    <row r="40" spans="1:13" s="21" customFormat="1" ht="148.5" customHeight="1">
      <c r="A40" s="24">
        <v>18</v>
      </c>
      <c r="B40" s="13" t="s">
        <v>136</v>
      </c>
      <c r="C40" s="7" t="s">
        <v>30</v>
      </c>
      <c r="D40" s="40">
        <v>250</v>
      </c>
      <c r="E40" s="40">
        <v>218.5</v>
      </c>
      <c r="F40" s="40">
        <v>31.5</v>
      </c>
      <c r="G40" s="41">
        <v>0</v>
      </c>
      <c r="H40" s="41">
        <v>0</v>
      </c>
      <c r="I40" s="7" t="s">
        <v>98</v>
      </c>
      <c r="J40" s="13" t="s">
        <v>172</v>
      </c>
      <c r="K40" s="13" t="s">
        <v>97</v>
      </c>
      <c r="L40" s="57" t="s">
        <v>213</v>
      </c>
      <c r="M40" s="62" t="s">
        <v>63</v>
      </c>
    </row>
    <row r="41" spans="1:13" ht="32.25" customHeight="1">
      <c r="A41" s="148"/>
      <c r="B41" s="149" t="s">
        <v>55</v>
      </c>
      <c r="C41" s="150"/>
      <c r="D41" s="119">
        <f>E41+F41+G41+H41</f>
        <v>25370.6671387</v>
      </c>
      <c r="E41" s="119">
        <f>E36+E37+E38+E39+E40</f>
        <v>417.91115725</v>
      </c>
      <c r="F41" s="119">
        <f>F36+F37+F38+F39+F40</f>
        <v>546.69318235</v>
      </c>
      <c r="G41" s="119">
        <f>G36+G37+G38+G39+G40</f>
        <v>6.062799099999999</v>
      </c>
      <c r="H41" s="119">
        <f>H36+H37+H38+H39+H40</f>
        <v>24400</v>
      </c>
      <c r="I41" s="118"/>
      <c r="J41" s="149"/>
      <c r="K41" s="149"/>
      <c r="L41" s="149"/>
      <c r="M41" s="61"/>
    </row>
    <row r="42" spans="1:13" ht="15.75">
      <c r="A42" s="106" t="s">
        <v>44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73"/>
      <c r="M42" s="61"/>
    </row>
    <row r="43" spans="1:13" ht="126">
      <c r="A43" s="19">
        <v>19</v>
      </c>
      <c r="B43" s="108" t="s">
        <v>112</v>
      </c>
      <c r="C43" s="1">
        <v>2015</v>
      </c>
      <c r="D43" s="151">
        <v>4.65</v>
      </c>
      <c r="E43" s="152"/>
      <c r="F43" s="152"/>
      <c r="G43" s="152"/>
      <c r="H43" s="151">
        <v>4.65</v>
      </c>
      <c r="I43" s="1" t="s">
        <v>47</v>
      </c>
      <c r="J43" s="110" t="s">
        <v>173</v>
      </c>
      <c r="K43" s="140" t="s">
        <v>40</v>
      </c>
      <c r="L43" s="50" t="s">
        <v>151</v>
      </c>
      <c r="M43" s="63" t="s">
        <v>57</v>
      </c>
    </row>
    <row r="44" spans="1:13" ht="126">
      <c r="A44" s="19">
        <v>20</v>
      </c>
      <c r="B44" s="108" t="s">
        <v>113</v>
      </c>
      <c r="C44" s="1">
        <v>2015</v>
      </c>
      <c r="D44" s="151">
        <v>4.65</v>
      </c>
      <c r="E44" s="152"/>
      <c r="F44" s="152"/>
      <c r="G44" s="152"/>
      <c r="H44" s="151">
        <v>4.65</v>
      </c>
      <c r="I44" s="1" t="s">
        <v>47</v>
      </c>
      <c r="J44" s="110" t="s">
        <v>173</v>
      </c>
      <c r="K44" s="140" t="s">
        <v>40</v>
      </c>
      <c r="L44" s="50" t="s">
        <v>151</v>
      </c>
      <c r="M44" s="63" t="s">
        <v>57</v>
      </c>
    </row>
    <row r="45" spans="1:13" ht="126">
      <c r="A45" s="19">
        <v>21</v>
      </c>
      <c r="B45" s="108" t="s">
        <v>114</v>
      </c>
      <c r="C45" s="1">
        <v>2015</v>
      </c>
      <c r="D45" s="151">
        <v>4.65</v>
      </c>
      <c r="E45" s="152"/>
      <c r="F45" s="152"/>
      <c r="G45" s="152"/>
      <c r="H45" s="151">
        <v>4.65</v>
      </c>
      <c r="I45" s="1" t="s">
        <v>47</v>
      </c>
      <c r="J45" s="110" t="s">
        <v>173</v>
      </c>
      <c r="K45" s="140" t="s">
        <v>40</v>
      </c>
      <c r="L45" s="50" t="s">
        <v>151</v>
      </c>
      <c r="M45" s="63" t="s">
        <v>57</v>
      </c>
    </row>
    <row r="46" spans="1:13" ht="126">
      <c r="A46" s="19">
        <v>22</v>
      </c>
      <c r="B46" s="108" t="s">
        <v>115</v>
      </c>
      <c r="C46" s="1">
        <v>2015</v>
      </c>
      <c r="D46" s="151">
        <v>4.65</v>
      </c>
      <c r="E46" s="152"/>
      <c r="F46" s="152"/>
      <c r="G46" s="152"/>
      <c r="H46" s="151">
        <v>4.65</v>
      </c>
      <c r="I46" s="1" t="s">
        <v>47</v>
      </c>
      <c r="J46" s="110" t="s">
        <v>173</v>
      </c>
      <c r="K46" s="140" t="s">
        <v>40</v>
      </c>
      <c r="L46" s="50" t="s">
        <v>151</v>
      </c>
      <c r="M46" s="63" t="s">
        <v>57</v>
      </c>
    </row>
    <row r="47" spans="1:13" ht="126">
      <c r="A47" s="19">
        <v>23</v>
      </c>
      <c r="B47" s="108" t="s">
        <v>116</v>
      </c>
      <c r="C47" s="1">
        <v>2015</v>
      </c>
      <c r="D47" s="151">
        <v>4.65</v>
      </c>
      <c r="E47" s="152"/>
      <c r="F47" s="152"/>
      <c r="G47" s="152"/>
      <c r="H47" s="151">
        <v>4.65</v>
      </c>
      <c r="I47" s="1" t="s">
        <v>47</v>
      </c>
      <c r="J47" s="110" t="s">
        <v>173</v>
      </c>
      <c r="K47" s="140" t="s">
        <v>40</v>
      </c>
      <c r="L47" s="50" t="s">
        <v>151</v>
      </c>
      <c r="M47" s="63" t="s">
        <v>57</v>
      </c>
    </row>
    <row r="48" spans="1:13" ht="126">
      <c r="A48" s="19">
        <v>24</v>
      </c>
      <c r="B48" s="108" t="s">
        <v>117</v>
      </c>
      <c r="C48" s="1">
        <v>2015</v>
      </c>
      <c r="D48" s="151">
        <v>4.65</v>
      </c>
      <c r="E48" s="152"/>
      <c r="F48" s="152"/>
      <c r="G48" s="152"/>
      <c r="H48" s="151">
        <v>4.65</v>
      </c>
      <c r="I48" s="1" t="s">
        <v>47</v>
      </c>
      <c r="J48" s="110" t="s">
        <v>173</v>
      </c>
      <c r="K48" s="140" t="s">
        <v>40</v>
      </c>
      <c r="L48" s="50" t="s">
        <v>151</v>
      </c>
      <c r="M48" s="63" t="s">
        <v>57</v>
      </c>
    </row>
    <row r="49" spans="1:13" ht="126">
      <c r="A49" s="19">
        <v>25</v>
      </c>
      <c r="B49" s="108" t="s">
        <v>174</v>
      </c>
      <c r="C49" s="1">
        <v>2016</v>
      </c>
      <c r="D49" s="151">
        <v>4.65</v>
      </c>
      <c r="E49" s="152"/>
      <c r="F49" s="152"/>
      <c r="G49" s="152"/>
      <c r="H49" s="151">
        <v>4.65</v>
      </c>
      <c r="I49" s="1" t="s">
        <v>47</v>
      </c>
      <c r="J49" s="110" t="s">
        <v>173</v>
      </c>
      <c r="K49" s="110" t="s">
        <v>40</v>
      </c>
      <c r="L49" s="50" t="s">
        <v>151</v>
      </c>
      <c r="M49" s="63" t="s">
        <v>57</v>
      </c>
    </row>
    <row r="50" spans="1:13" ht="126">
      <c r="A50" s="19">
        <v>26</v>
      </c>
      <c r="B50" s="108" t="s">
        <v>118</v>
      </c>
      <c r="C50" s="1">
        <v>2015</v>
      </c>
      <c r="D50" s="151">
        <v>4.65</v>
      </c>
      <c r="E50" s="152"/>
      <c r="F50" s="152"/>
      <c r="G50" s="152"/>
      <c r="H50" s="151">
        <v>4.65</v>
      </c>
      <c r="I50" s="1" t="s">
        <v>47</v>
      </c>
      <c r="J50" s="110" t="s">
        <v>173</v>
      </c>
      <c r="K50" s="140" t="s">
        <v>40</v>
      </c>
      <c r="L50" s="50" t="s">
        <v>151</v>
      </c>
      <c r="M50" s="63" t="s">
        <v>57</v>
      </c>
    </row>
    <row r="51" spans="1:13" ht="126">
      <c r="A51" s="19">
        <v>27</v>
      </c>
      <c r="B51" s="108" t="s">
        <v>119</v>
      </c>
      <c r="C51" s="1">
        <v>2015</v>
      </c>
      <c r="D51" s="151">
        <v>4.65</v>
      </c>
      <c r="E51" s="152"/>
      <c r="F51" s="152"/>
      <c r="G51" s="152"/>
      <c r="H51" s="151">
        <v>4.65</v>
      </c>
      <c r="I51" s="1" t="s">
        <v>47</v>
      </c>
      <c r="J51" s="110" t="s">
        <v>173</v>
      </c>
      <c r="K51" s="140" t="s">
        <v>40</v>
      </c>
      <c r="L51" s="50" t="s">
        <v>151</v>
      </c>
      <c r="M51" s="63" t="s">
        <v>57</v>
      </c>
    </row>
    <row r="52" spans="1:13" ht="39.75" customHeight="1">
      <c r="A52" s="19">
        <v>28</v>
      </c>
      <c r="B52" s="108" t="s">
        <v>175</v>
      </c>
      <c r="C52" s="1">
        <v>2015</v>
      </c>
      <c r="D52" s="151">
        <v>4.65</v>
      </c>
      <c r="E52" s="152"/>
      <c r="F52" s="152"/>
      <c r="G52" s="152"/>
      <c r="H52" s="151">
        <v>4.65</v>
      </c>
      <c r="I52" s="1" t="s">
        <v>47</v>
      </c>
      <c r="J52" s="110" t="s">
        <v>173</v>
      </c>
      <c r="K52" s="140" t="s">
        <v>40</v>
      </c>
      <c r="L52" s="50" t="s">
        <v>151</v>
      </c>
      <c r="M52" s="63" t="s">
        <v>57</v>
      </c>
    </row>
    <row r="53" spans="1:13" ht="39.75" customHeight="1">
      <c r="A53" s="19">
        <v>29</v>
      </c>
      <c r="B53" s="108" t="s">
        <v>120</v>
      </c>
      <c r="C53" s="1">
        <v>2015</v>
      </c>
      <c r="D53" s="151">
        <v>4.65</v>
      </c>
      <c r="E53" s="152"/>
      <c r="F53" s="152"/>
      <c r="G53" s="152"/>
      <c r="H53" s="151">
        <v>4.65</v>
      </c>
      <c r="I53" s="1" t="s">
        <v>47</v>
      </c>
      <c r="J53" s="110" t="s">
        <v>173</v>
      </c>
      <c r="K53" s="140" t="s">
        <v>40</v>
      </c>
      <c r="L53" s="50" t="s">
        <v>151</v>
      </c>
      <c r="M53" s="63" t="s">
        <v>57</v>
      </c>
    </row>
    <row r="54" spans="1:13" ht="39.75" customHeight="1">
      <c r="A54" s="19">
        <v>30</v>
      </c>
      <c r="B54" s="108" t="s">
        <v>121</v>
      </c>
      <c r="C54" s="1">
        <v>2016</v>
      </c>
      <c r="D54" s="151">
        <v>4.65</v>
      </c>
      <c r="E54" s="152"/>
      <c r="F54" s="152"/>
      <c r="G54" s="152"/>
      <c r="H54" s="151">
        <v>4.65</v>
      </c>
      <c r="I54" s="1" t="s">
        <v>47</v>
      </c>
      <c r="J54" s="110" t="s">
        <v>173</v>
      </c>
      <c r="K54" s="110" t="s">
        <v>40</v>
      </c>
      <c r="L54" s="50" t="s">
        <v>151</v>
      </c>
      <c r="M54" s="63" t="s">
        <v>57</v>
      </c>
    </row>
    <row r="55" spans="1:13" ht="39.75" customHeight="1">
      <c r="A55" s="19">
        <v>31</v>
      </c>
      <c r="B55" s="108" t="s">
        <v>122</v>
      </c>
      <c r="C55" s="1">
        <v>2015</v>
      </c>
      <c r="D55" s="151">
        <v>4.65</v>
      </c>
      <c r="E55" s="152"/>
      <c r="F55" s="152"/>
      <c r="G55" s="152"/>
      <c r="H55" s="151">
        <v>4.65</v>
      </c>
      <c r="I55" s="1" t="s">
        <v>47</v>
      </c>
      <c r="J55" s="110" t="s">
        <v>173</v>
      </c>
      <c r="K55" s="140" t="s">
        <v>40</v>
      </c>
      <c r="L55" s="50" t="s">
        <v>151</v>
      </c>
      <c r="M55" s="63" t="s">
        <v>57</v>
      </c>
    </row>
    <row r="56" spans="1:13" ht="67.5" customHeight="1">
      <c r="A56" s="19">
        <v>32</v>
      </c>
      <c r="B56" s="108" t="s">
        <v>123</v>
      </c>
      <c r="C56" s="1">
        <v>2015</v>
      </c>
      <c r="D56" s="151">
        <v>2.152</v>
      </c>
      <c r="E56" s="151">
        <v>1.34</v>
      </c>
      <c r="F56" s="151">
        <v>0.812</v>
      </c>
      <c r="G56" s="152"/>
      <c r="H56" s="152"/>
      <c r="I56" s="153" t="s">
        <v>46</v>
      </c>
      <c r="J56" s="82" t="s">
        <v>57</v>
      </c>
      <c r="K56" s="108"/>
      <c r="L56" s="108" t="s">
        <v>176</v>
      </c>
      <c r="M56" s="63" t="s">
        <v>57</v>
      </c>
    </row>
    <row r="57" spans="1:13" ht="40.5" customHeight="1">
      <c r="A57" s="19">
        <v>33</v>
      </c>
      <c r="B57" s="108" t="s">
        <v>76</v>
      </c>
      <c r="C57" s="1">
        <v>2015</v>
      </c>
      <c r="D57" s="151">
        <v>0.1076</v>
      </c>
      <c r="E57" s="151">
        <v>0.067</v>
      </c>
      <c r="F57" s="151">
        <v>0.0406</v>
      </c>
      <c r="G57" s="152"/>
      <c r="H57" s="152"/>
      <c r="I57" s="81"/>
      <c r="J57" s="83"/>
      <c r="K57" s="108"/>
      <c r="L57" s="108" t="s">
        <v>177</v>
      </c>
      <c r="M57" s="63" t="s">
        <v>57</v>
      </c>
    </row>
    <row r="58" spans="1:13" s="154" customFormat="1" ht="94.5">
      <c r="A58" s="19">
        <v>34</v>
      </c>
      <c r="B58" s="108" t="s">
        <v>75</v>
      </c>
      <c r="C58" s="1">
        <v>2015</v>
      </c>
      <c r="D58" s="151">
        <v>0.1076</v>
      </c>
      <c r="E58" s="151">
        <v>0.067</v>
      </c>
      <c r="F58" s="151">
        <v>0.0406</v>
      </c>
      <c r="G58" s="152"/>
      <c r="H58" s="152"/>
      <c r="I58" s="81"/>
      <c r="J58" s="83"/>
      <c r="K58" s="108"/>
      <c r="L58" s="108" t="s">
        <v>177</v>
      </c>
      <c r="M58" s="63" t="s">
        <v>57</v>
      </c>
    </row>
    <row r="59" spans="1:13" ht="94.5">
      <c r="A59" s="19">
        <v>35</v>
      </c>
      <c r="B59" s="108" t="s">
        <v>74</v>
      </c>
      <c r="C59" s="1">
        <v>2015</v>
      </c>
      <c r="D59" s="151">
        <v>0.1076</v>
      </c>
      <c r="E59" s="151">
        <v>0.067</v>
      </c>
      <c r="F59" s="151">
        <v>0.0406</v>
      </c>
      <c r="G59" s="152"/>
      <c r="H59" s="152"/>
      <c r="I59" s="81"/>
      <c r="J59" s="83"/>
      <c r="K59" s="108"/>
      <c r="L59" s="108" t="s">
        <v>177</v>
      </c>
      <c r="M59" s="63" t="s">
        <v>57</v>
      </c>
    </row>
    <row r="60" spans="1:13" ht="94.5">
      <c r="A60" s="19">
        <v>36</v>
      </c>
      <c r="B60" s="108" t="s">
        <v>73</v>
      </c>
      <c r="C60" s="1">
        <v>2015</v>
      </c>
      <c r="D60" s="151">
        <v>0.1076</v>
      </c>
      <c r="E60" s="151">
        <v>0.067</v>
      </c>
      <c r="F60" s="151">
        <v>0.0406</v>
      </c>
      <c r="G60" s="152"/>
      <c r="H60" s="152"/>
      <c r="I60" s="155"/>
      <c r="J60" s="84"/>
      <c r="K60" s="108"/>
      <c r="L60" s="108" t="s">
        <v>177</v>
      </c>
      <c r="M60" s="63" t="s">
        <v>57</v>
      </c>
    </row>
    <row r="61" spans="1:13" ht="63">
      <c r="A61" s="156"/>
      <c r="B61" s="149" t="s">
        <v>58</v>
      </c>
      <c r="C61" s="117"/>
      <c r="D61" s="157">
        <f>SUM(D43:D60)</f>
        <v>63.03239999999998</v>
      </c>
      <c r="E61" s="157">
        <f>SUM(E43:E60)</f>
        <v>1.6079999999999999</v>
      </c>
      <c r="F61" s="157">
        <f>SUM(F43:F60)</f>
        <v>0.9743999999999999</v>
      </c>
      <c r="G61" s="157">
        <f>SUM(G43:G60)</f>
        <v>0</v>
      </c>
      <c r="H61" s="157">
        <f>SUM(H43:H60)</f>
        <v>60.44999999999999</v>
      </c>
      <c r="I61" s="118"/>
      <c r="J61" s="149"/>
      <c r="K61" s="149"/>
      <c r="L61" s="149"/>
      <c r="M61" s="61"/>
    </row>
    <row r="62" spans="1:13" s="145" customFormat="1" ht="15.75">
      <c r="A62" s="158" t="s">
        <v>49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  <c r="M62" s="61"/>
    </row>
    <row r="63" spans="1:13" ht="278.25" customHeight="1">
      <c r="A63" s="19">
        <v>37</v>
      </c>
      <c r="B63" s="108" t="s">
        <v>96</v>
      </c>
      <c r="C63" s="1" t="s">
        <v>178</v>
      </c>
      <c r="D63" s="159"/>
      <c r="E63" s="159"/>
      <c r="F63" s="159"/>
      <c r="G63" s="159"/>
      <c r="H63" s="159"/>
      <c r="I63" s="1" t="s">
        <v>95</v>
      </c>
      <c r="J63" s="108" t="s">
        <v>50</v>
      </c>
      <c r="K63" s="108" t="s">
        <v>32</v>
      </c>
      <c r="L63" s="108" t="s">
        <v>179</v>
      </c>
      <c r="M63" s="62" t="s">
        <v>50</v>
      </c>
    </row>
    <row r="64" spans="1:13" s="160" customFormat="1" ht="157.5">
      <c r="A64" s="19">
        <v>38</v>
      </c>
      <c r="B64" s="108" t="s">
        <v>130</v>
      </c>
      <c r="C64" s="1" t="s">
        <v>23</v>
      </c>
      <c r="D64" s="111">
        <v>70</v>
      </c>
      <c r="E64" s="128">
        <v>63</v>
      </c>
      <c r="F64" s="128">
        <v>7</v>
      </c>
      <c r="G64" s="111">
        <v>0</v>
      </c>
      <c r="H64" s="111">
        <v>0</v>
      </c>
      <c r="I64" s="1" t="s">
        <v>51</v>
      </c>
      <c r="J64" s="108" t="s">
        <v>131</v>
      </c>
      <c r="K64" s="51" t="s">
        <v>40</v>
      </c>
      <c r="L64" s="108" t="s">
        <v>214</v>
      </c>
      <c r="M64" s="62" t="s">
        <v>180</v>
      </c>
    </row>
    <row r="65" spans="1:13" ht="157.5">
      <c r="A65" s="19">
        <v>39</v>
      </c>
      <c r="B65" s="108" t="s">
        <v>94</v>
      </c>
      <c r="C65" s="1" t="s">
        <v>22</v>
      </c>
      <c r="D65" s="151">
        <v>100</v>
      </c>
      <c r="E65" s="151">
        <v>90</v>
      </c>
      <c r="F65" s="151">
        <v>10</v>
      </c>
      <c r="G65" s="152"/>
      <c r="H65" s="152"/>
      <c r="I65" s="1" t="s">
        <v>51</v>
      </c>
      <c r="J65" s="108" t="s">
        <v>181</v>
      </c>
      <c r="K65" s="51" t="s">
        <v>20</v>
      </c>
      <c r="L65" s="108" t="s">
        <v>215</v>
      </c>
      <c r="M65" s="62" t="s">
        <v>180</v>
      </c>
    </row>
    <row r="66" spans="1:13" ht="135.75" customHeight="1">
      <c r="A66" s="127">
        <v>40</v>
      </c>
      <c r="B66" s="108" t="s">
        <v>93</v>
      </c>
      <c r="C66" s="1">
        <v>2018</v>
      </c>
      <c r="D66" s="151">
        <v>12</v>
      </c>
      <c r="E66" s="151">
        <v>10.8</v>
      </c>
      <c r="F66" s="151">
        <v>1.2</v>
      </c>
      <c r="G66" s="152"/>
      <c r="H66" s="152"/>
      <c r="I66" s="1" t="s">
        <v>51</v>
      </c>
      <c r="J66" s="108" t="s">
        <v>182</v>
      </c>
      <c r="K66" s="51" t="s">
        <v>20</v>
      </c>
      <c r="L66" s="108" t="s">
        <v>216</v>
      </c>
      <c r="M66" s="62" t="s">
        <v>180</v>
      </c>
    </row>
    <row r="67" spans="1:13" ht="47.25">
      <c r="A67" s="148"/>
      <c r="B67" s="149" t="s">
        <v>59</v>
      </c>
      <c r="C67" s="117"/>
      <c r="D67" s="157">
        <f>SUM(D63:D66)</f>
        <v>182</v>
      </c>
      <c r="E67" s="157">
        <f>SUM(E63:E66)</f>
        <v>163.8</v>
      </c>
      <c r="F67" s="157">
        <f>SUM(F63:F66)</f>
        <v>18.2</v>
      </c>
      <c r="G67" s="157">
        <f>SUM(G63:G66)</f>
        <v>0</v>
      </c>
      <c r="H67" s="157">
        <f>SUM(H63:H66)</f>
        <v>0</v>
      </c>
      <c r="I67" s="118"/>
      <c r="J67" s="149"/>
      <c r="K67" s="149"/>
      <c r="L67" s="149"/>
      <c r="M67" s="61"/>
    </row>
    <row r="68" spans="1:13" ht="252">
      <c r="A68" s="1">
        <v>41</v>
      </c>
      <c r="B68" s="108" t="s">
        <v>132</v>
      </c>
      <c r="C68" s="1">
        <v>2016</v>
      </c>
      <c r="D68" s="151">
        <v>5.5</v>
      </c>
      <c r="E68" s="151">
        <v>4.93</v>
      </c>
      <c r="F68" s="151">
        <v>0.57</v>
      </c>
      <c r="G68" s="152">
        <v>0</v>
      </c>
      <c r="H68" s="152">
        <v>0</v>
      </c>
      <c r="I68" s="1" t="s">
        <v>138</v>
      </c>
      <c r="J68" s="108" t="s">
        <v>133</v>
      </c>
      <c r="K68" s="51"/>
      <c r="L68" s="108" t="s">
        <v>183</v>
      </c>
      <c r="M68" s="63" t="s">
        <v>184</v>
      </c>
    </row>
    <row r="69" spans="1:13" ht="15.75">
      <c r="A69" s="161"/>
      <c r="B69" s="162" t="s">
        <v>64</v>
      </c>
      <c r="C69" s="163"/>
      <c r="D69" s="56">
        <f>D67+D41+D34+D30+D17+D68+D21+D61</f>
        <v>25698.276688699996</v>
      </c>
      <c r="E69" s="56">
        <f>E67+E41+E34+E30+E17+E68+E21+E61</f>
        <v>636.8339472499999</v>
      </c>
      <c r="F69" s="56">
        <f>F67+F41+F34+F30+F17+F68+F21+F61</f>
        <v>585.40994235</v>
      </c>
      <c r="G69" s="56">
        <f>G67+G41+G34+G30+G17+G68+G21+G61</f>
        <v>13.7827991</v>
      </c>
      <c r="H69" s="56">
        <f>H67+H41+H34+H30+H17+H68+H21+H61</f>
        <v>24460.75</v>
      </c>
      <c r="I69" s="161"/>
      <c r="J69" s="163"/>
      <c r="K69" s="163"/>
      <c r="L69" s="163"/>
      <c r="M69" s="61"/>
    </row>
    <row r="70" spans="1:13" ht="15" customHeight="1">
      <c r="A70" s="104" t="s">
        <v>13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75"/>
      <c r="M70" s="61"/>
    </row>
    <row r="71" spans="1:13" ht="15.75">
      <c r="A71" s="106" t="s">
        <v>9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73"/>
      <c r="M71" s="61"/>
    </row>
    <row r="72" spans="1:13" ht="173.25">
      <c r="A72" s="19">
        <v>42</v>
      </c>
      <c r="B72" s="110" t="s">
        <v>128</v>
      </c>
      <c r="C72" s="123">
        <v>2018</v>
      </c>
      <c r="D72" s="111">
        <v>15</v>
      </c>
      <c r="E72" s="11"/>
      <c r="F72" s="11"/>
      <c r="G72" s="11"/>
      <c r="H72" s="11"/>
      <c r="I72" s="1" t="s">
        <v>15</v>
      </c>
      <c r="J72" s="108" t="s">
        <v>158</v>
      </c>
      <c r="K72" s="108" t="s">
        <v>18</v>
      </c>
      <c r="L72" s="108" t="s">
        <v>185</v>
      </c>
      <c r="M72" s="62" t="s">
        <v>157</v>
      </c>
    </row>
    <row r="73" spans="1:13" ht="31.5">
      <c r="A73" s="116"/>
      <c r="B73" s="117" t="s">
        <v>25</v>
      </c>
      <c r="C73" s="118"/>
      <c r="D73" s="119">
        <f>SUM(D72)</f>
        <v>15</v>
      </c>
      <c r="E73" s="119"/>
      <c r="F73" s="119"/>
      <c r="G73" s="119"/>
      <c r="H73" s="119"/>
      <c r="I73" s="118"/>
      <c r="J73" s="117"/>
      <c r="K73" s="120"/>
      <c r="L73" s="117"/>
      <c r="M73" s="61"/>
    </row>
    <row r="74" spans="1:13" ht="15.75">
      <c r="A74" s="106" t="s">
        <v>26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73"/>
      <c r="M74" s="61"/>
    </row>
    <row r="75" spans="1:13" ht="15.75">
      <c r="A75" s="19"/>
      <c r="B75" s="72"/>
      <c r="C75" s="1"/>
      <c r="D75" s="128"/>
      <c r="E75" s="164"/>
      <c r="F75" s="164"/>
      <c r="G75" s="164"/>
      <c r="H75" s="164"/>
      <c r="I75" s="1"/>
      <c r="J75" s="165"/>
      <c r="K75" s="109"/>
      <c r="L75" s="108"/>
      <c r="M75" s="62"/>
    </row>
    <row r="76" spans="1:13" s="21" customFormat="1" ht="31.5">
      <c r="A76" s="116"/>
      <c r="B76" s="117" t="s">
        <v>27</v>
      </c>
      <c r="C76" s="118"/>
      <c r="D76" s="119"/>
      <c r="E76" s="117"/>
      <c r="F76" s="117"/>
      <c r="G76" s="117"/>
      <c r="H76" s="117"/>
      <c r="I76" s="118"/>
      <c r="J76" s="117"/>
      <c r="K76" s="120"/>
      <c r="L76" s="117"/>
      <c r="M76" s="61"/>
    </row>
    <row r="77" spans="1:13" ht="15.75">
      <c r="A77" s="106" t="s">
        <v>24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73"/>
      <c r="M77" s="61"/>
    </row>
    <row r="78" spans="1:13" ht="126">
      <c r="A78" s="127">
        <v>43</v>
      </c>
      <c r="B78" s="30" t="s">
        <v>105</v>
      </c>
      <c r="C78" s="4" t="s">
        <v>23</v>
      </c>
      <c r="D78" s="128">
        <v>100</v>
      </c>
      <c r="E78" s="6"/>
      <c r="F78" s="6"/>
      <c r="G78" s="6"/>
      <c r="H78" s="6"/>
      <c r="I78" s="4" t="s">
        <v>124</v>
      </c>
      <c r="J78" s="9" t="s">
        <v>104</v>
      </c>
      <c r="K78" s="9" t="s">
        <v>20</v>
      </c>
      <c r="L78" s="9"/>
      <c r="M78" s="62" t="s">
        <v>21</v>
      </c>
    </row>
    <row r="79" spans="1:13" ht="94.5">
      <c r="A79" s="19">
        <v>44</v>
      </c>
      <c r="B79" s="108" t="s">
        <v>129</v>
      </c>
      <c r="C79" s="1" t="s">
        <v>17</v>
      </c>
      <c r="D79" s="128">
        <v>95</v>
      </c>
      <c r="E79" s="128"/>
      <c r="F79" s="128"/>
      <c r="G79" s="128"/>
      <c r="H79" s="128"/>
      <c r="I79" s="1" t="s">
        <v>15</v>
      </c>
      <c r="J79" s="108" t="s">
        <v>21</v>
      </c>
      <c r="K79" s="112"/>
      <c r="L79" s="164"/>
      <c r="M79" s="62" t="s">
        <v>21</v>
      </c>
    </row>
    <row r="80" spans="1:13" ht="15.75">
      <c r="A80" s="116"/>
      <c r="B80" s="117" t="s">
        <v>28</v>
      </c>
      <c r="C80" s="118"/>
      <c r="D80" s="119">
        <f>D78+D79</f>
        <v>195</v>
      </c>
      <c r="E80" s="119"/>
      <c r="F80" s="119"/>
      <c r="G80" s="119"/>
      <c r="H80" s="119"/>
      <c r="I80" s="118"/>
      <c r="J80" s="117"/>
      <c r="K80" s="120"/>
      <c r="L80" s="117"/>
      <c r="M80" s="61"/>
    </row>
    <row r="81" spans="1:13" ht="15.75">
      <c r="A81" s="135" t="s">
        <v>35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74"/>
      <c r="M81" s="61"/>
    </row>
    <row r="82" spans="1:13" ht="141.75">
      <c r="A82" s="137" t="s">
        <v>186</v>
      </c>
      <c r="B82" s="138" t="s">
        <v>92</v>
      </c>
      <c r="C82" s="142">
        <v>2020</v>
      </c>
      <c r="D82" s="128">
        <v>60</v>
      </c>
      <c r="E82" s="128"/>
      <c r="F82" s="128"/>
      <c r="G82" s="128"/>
      <c r="H82" s="128"/>
      <c r="I82" s="1" t="s">
        <v>15</v>
      </c>
      <c r="J82" s="140" t="s">
        <v>91</v>
      </c>
      <c r="K82" s="110" t="s">
        <v>69</v>
      </c>
      <c r="L82" s="43" t="s">
        <v>167</v>
      </c>
      <c r="M82" s="62" t="s">
        <v>168</v>
      </c>
    </row>
    <row r="83" spans="1:13" ht="141.75">
      <c r="A83" s="137" t="s">
        <v>217</v>
      </c>
      <c r="B83" s="110" t="s">
        <v>126</v>
      </c>
      <c r="C83" s="1">
        <v>2019</v>
      </c>
      <c r="D83" s="128">
        <v>8.33</v>
      </c>
      <c r="E83" s="128"/>
      <c r="F83" s="128"/>
      <c r="G83" s="111"/>
      <c r="H83" s="111"/>
      <c r="I83" s="1" t="s">
        <v>15</v>
      </c>
      <c r="J83" s="110" t="s">
        <v>103</v>
      </c>
      <c r="K83" s="166" t="s">
        <v>52</v>
      </c>
      <c r="L83" s="55" t="s">
        <v>187</v>
      </c>
      <c r="M83" s="62" t="s">
        <v>168</v>
      </c>
    </row>
    <row r="84" spans="1:13" ht="141.75">
      <c r="A84" s="137" t="s">
        <v>218</v>
      </c>
      <c r="B84" s="110" t="s">
        <v>127</v>
      </c>
      <c r="C84" s="1">
        <v>2020</v>
      </c>
      <c r="D84" s="128">
        <v>17.92</v>
      </c>
      <c r="E84" s="128"/>
      <c r="F84" s="128"/>
      <c r="G84" s="128"/>
      <c r="H84" s="128"/>
      <c r="I84" s="1" t="s">
        <v>15</v>
      </c>
      <c r="J84" s="140" t="s">
        <v>103</v>
      </c>
      <c r="K84" s="166" t="s">
        <v>52</v>
      </c>
      <c r="L84" s="55" t="s">
        <v>188</v>
      </c>
      <c r="M84" s="62" t="s">
        <v>168</v>
      </c>
    </row>
    <row r="85" spans="1:13" s="145" customFormat="1" ht="31.5">
      <c r="A85" s="116"/>
      <c r="B85" s="117" t="s">
        <v>36</v>
      </c>
      <c r="C85" s="118"/>
      <c r="D85" s="119">
        <f>SUM(D82:D84)</f>
        <v>86.25</v>
      </c>
      <c r="E85" s="119"/>
      <c r="F85" s="119"/>
      <c r="G85" s="119"/>
      <c r="H85" s="119"/>
      <c r="I85" s="118"/>
      <c r="J85" s="117"/>
      <c r="K85" s="120"/>
      <c r="L85" s="117"/>
      <c r="M85" s="61"/>
    </row>
    <row r="86" spans="1:13" s="145" customFormat="1" ht="15.75">
      <c r="A86" s="106" t="s">
        <v>56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76"/>
      <c r="M86" s="61"/>
    </row>
    <row r="87" spans="1:13" s="21" customFormat="1" ht="173.25">
      <c r="A87" s="4">
        <v>48</v>
      </c>
      <c r="B87" s="9" t="s">
        <v>90</v>
      </c>
      <c r="C87" s="4" t="s">
        <v>22</v>
      </c>
      <c r="D87" s="6">
        <v>140</v>
      </c>
      <c r="E87" s="10"/>
      <c r="F87" s="10"/>
      <c r="G87" s="10"/>
      <c r="H87" s="10"/>
      <c r="I87" s="4" t="s">
        <v>67</v>
      </c>
      <c r="J87" s="9" t="s">
        <v>82</v>
      </c>
      <c r="K87" s="9" t="s">
        <v>20</v>
      </c>
      <c r="L87" s="9" t="s">
        <v>189</v>
      </c>
      <c r="M87" s="62" t="s">
        <v>63</v>
      </c>
    </row>
    <row r="88" spans="1:13" s="21" customFormat="1" ht="173.25">
      <c r="A88" s="4">
        <v>49</v>
      </c>
      <c r="B88" s="9" t="s">
        <v>89</v>
      </c>
      <c r="C88" s="4" t="s">
        <v>23</v>
      </c>
      <c r="D88" s="6">
        <v>40</v>
      </c>
      <c r="E88" s="10"/>
      <c r="F88" s="10"/>
      <c r="G88" s="10"/>
      <c r="H88" s="10"/>
      <c r="I88" s="4" t="s">
        <v>67</v>
      </c>
      <c r="J88" s="9" t="s">
        <v>82</v>
      </c>
      <c r="K88" s="9" t="s">
        <v>20</v>
      </c>
      <c r="L88" s="9" t="s">
        <v>189</v>
      </c>
      <c r="M88" s="62" t="s">
        <v>63</v>
      </c>
    </row>
    <row r="89" spans="1:13" s="21" customFormat="1" ht="173.25">
      <c r="A89" s="4">
        <v>50</v>
      </c>
      <c r="B89" s="9" t="s">
        <v>88</v>
      </c>
      <c r="C89" s="4" t="s">
        <v>22</v>
      </c>
      <c r="D89" s="6">
        <v>130</v>
      </c>
      <c r="E89" s="10"/>
      <c r="F89" s="10"/>
      <c r="G89" s="10"/>
      <c r="H89" s="10"/>
      <c r="I89" s="4" t="s">
        <v>67</v>
      </c>
      <c r="J89" s="9" t="s">
        <v>82</v>
      </c>
      <c r="K89" s="9" t="s">
        <v>20</v>
      </c>
      <c r="L89" s="9" t="s">
        <v>189</v>
      </c>
      <c r="M89" s="62" t="s">
        <v>63</v>
      </c>
    </row>
    <row r="90" spans="1:13" s="21" customFormat="1" ht="173.25">
      <c r="A90" s="4">
        <v>51</v>
      </c>
      <c r="B90" s="9" t="s">
        <v>87</v>
      </c>
      <c r="C90" s="4" t="s">
        <v>23</v>
      </c>
      <c r="D90" s="6">
        <v>336.09</v>
      </c>
      <c r="E90" s="10"/>
      <c r="F90" s="10"/>
      <c r="G90" s="10"/>
      <c r="H90" s="10"/>
      <c r="I90" s="4" t="s">
        <v>67</v>
      </c>
      <c r="J90" s="9" t="s">
        <v>82</v>
      </c>
      <c r="K90" s="9" t="s">
        <v>20</v>
      </c>
      <c r="L90" s="9" t="s">
        <v>189</v>
      </c>
      <c r="M90" s="62" t="s">
        <v>63</v>
      </c>
    </row>
    <row r="91" spans="1:13" s="21" customFormat="1" ht="173.25">
      <c r="A91" s="4">
        <v>52</v>
      </c>
      <c r="B91" s="9" t="s">
        <v>86</v>
      </c>
      <c r="C91" s="4" t="s">
        <v>17</v>
      </c>
      <c r="D91" s="6">
        <v>324.64</v>
      </c>
      <c r="E91" s="10"/>
      <c r="F91" s="10"/>
      <c r="G91" s="10"/>
      <c r="H91" s="10"/>
      <c r="I91" s="4" t="s">
        <v>71</v>
      </c>
      <c r="J91" s="9" t="s">
        <v>82</v>
      </c>
      <c r="K91" s="9" t="s">
        <v>20</v>
      </c>
      <c r="L91" s="9" t="s">
        <v>189</v>
      </c>
      <c r="M91" s="62" t="s">
        <v>63</v>
      </c>
    </row>
    <row r="92" spans="1:13" s="21" customFormat="1" ht="141.75">
      <c r="A92" s="4">
        <v>53</v>
      </c>
      <c r="B92" s="9" t="s">
        <v>85</v>
      </c>
      <c r="C92" s="4" t="s">
        <v>31</v>
      </c>
      <c r="D92" s="6">
        <v>220</v>
      </c>
      <c r="E92" s="10"/>
      <c r="F92" s="10"/>
      <c r="G92" s="10"/>
      <c r="H92" s="10"/>
      <c r="I92" s="4" t="s">
        <v>39</v>
      </c>
      <c r="J92" s="9" t="s">
        <v>82</v>
      </c>
      <c r="K92" s="9" t="s">
        <v>20</v>
      </c>
      <c r="L92" s="9" t="s">
        <v>189</v>
      </c>
      <c r="M92" s="62" t="s">
        <v>63</v>
      </c>
    </row>
    <row r="93" spans="1:13" s="21" customFormat="1" ht="173.25">
      <c r="A93" s="4">
        <v>54</v>
      </c>
      <c r="B93" s="9" t="s">
        <v>84</v>
      </c>
      <c r="C93" s="4" t="s">
        <v>22</v>
      </c>
      <c r="D93" s="6">
        <v>40</v>
      </c>
      <c r="E93" s="10"/>
      <c r="F93" s="10"/>
      <c r="G93" s="10"/>
      <c r="H93" s="10"/>
      <c r="I93" s="4" t="s">
        <v>67</v>
      </c>
      <c r="J93" s="9" t="s">
        <v>82</v>
      </c>
      <c r="K93" s="9" t="s">
        <v>20</v>
      </c>
      <c r="L93" s="9" t="s">
        <v>189</v>
      </c>
      <c r="M93" s="62" t="s">
        <v>63</v>
      </c>
    </row>
    <row r="94" spans="1:13" s="27" customFormat="1" ht="173.25">
      <c r="A94" s="4">
        <v>55</v>
      </c>
      <c r="B94" s="9" t="s">
        <v>83</v>
      </c>
      <c r="C94" s="4" t="s">
        <v>31</v>
      </c>
      <c r="D94" s="6">
        <v>7.5</v>
      </c>
      <c r="E94" s="10"/>
      <c r="F94" s="10"/>
      <c r="G94" s="10"/>
      <c r="H94" s="10"/>
      <c r="I94" s="4" t="s">
        <v>67</v>
      </c>
      <c r="J94" s="9" t="s">
        <v>82</v>
      </c>
      <c r="K94" s="9" t="s">
        <v>20</v>
      </c>
      <c r="L94" s="9" t="s">
        <v>189</v>
      </c>
      <c r="M94" s="62" t="s">
        <v>63</v>
      </c>
    </row>
    <row r="95" spans="1:13" s="27" customFormat="1" ht="173.25">
      <c r="A95" s="4">
        <v>56</v>
      </c>
      <c r="B95" s="9" t="s">
        <v>81</v>
      </c>
      <c r="C95" s="4">
        <v>2020</v>
      </c>
      <c r="D95" s="6">
        <v>11</v>
      </c>
      <c r="E95" s="10"/>
      <c r="F95" s="10"/>
      <c r="G95" s="10"/>
      <c r="H95" s="10"/>
      <c r="I95" s="4" t="s">
        <v>67</v>
      </c>
      <c r="J95" s="9" t="s">
        <v>79</v>
      </c>
      <c r="K95" s="9" t="s">
        <v>20</v>
      </c>
      <c r="L95" s="9" t="s">
        <v>189</v>
      </c>
      <c r="M95" s="62" t="s">
        <v>63</v>
      </c>
    </row>
    <row r="96" spans="1:13" s="27" customFormat="1" ht="141.75">
      <c r="A96" s="4">
        <v>57</v>
      </c>
      <c r="B96" s="9" t="s">
        <v>80</v>
      </c>
      <c r="C96" s="4">
        <v>2018</v>
      </c>
      <c r="D96" s="6">
        <v>17</v>
      </c>
      <c r="E96" s="10"/>
      <c r="F96" s="10"/>
      <c r="G96" s="10"/>
      <c r="H96" s="10"/>
      <c r="I96" s="4" t="s">
        <v>39</v>
      </c>
      <c r="J96" s="9" t="s">
        <v>79</v>
      </c>
      <c r="K96" s="9" t="s">
        <v>20</v>
      </c>
      <c r="L96" s="9" t="s">
        <v>189</v>
      </c>
      <c r="M96" s="62" t="s">
        <v>63</v>
      </c>
    </row>
    <row r="97" spans="1:13" s="31" customFormat="1" ht="110.25">
      <c r="A97" s="4">
        <v>58</v>
      </c>
      <c r="B97" s="9" t="s">
        <v>68</v>
      </c>
      <c r="C97" s="6" t="s">
        <v>17</v>
      </c>
      <c r="D97" s="6"/>
      <c r="E97" s="6"/>
      <c r="F97" s="6"/>
      <c r="G97" s="6"/>
      <c r="H97" s="6"/>
      <c r="I97" s="4" t="s">
        <v>78</v>
      </c>
      <c r="J97" s="9" t="s">
        <v>77</v>
      </c>
      <c r="K97" s="9" t="s">
        <v>20</v>
      </c>
      <c r="L97" s="9" t="s">
        <v>190</v>
      </c>
      <c r="M97" s="62" t="s">
        <v>63</v>
      </c>
    </row>
    <row r="98" spans="1:13" s="21" customFormat="1" ht="94.5">
      <c r="A98" s="16">
        <v>59</v>
      </c>
      <c r="B98" s="35" t="s">
        <v>41</v>
      </c>
      <c r="C98" s="25">
        <v>2020</v>
      </c>
      <c r="D98" s="6">
        <v>16</v>
      </c>
      <c r="E98" s="6"/>
      <c r="F98" s="6"/>
      <c r="G98" s="6"/>
      <c r="H98" s="6"/>
      <c r="I98" s="36" t="s">
        <v>37</v>
      </c>
      <c r="J98" s="9" t="s">
        <v>63</v>
      </c>
      <c r="K98" s="9" t="s">
        <v>20</v>
      </c>
      <c r="L98" s="9" t="s">
        <v>189</v>
      </c>
      <c r="M98" s="62" t="s">
        <v>63</v>
      </c>
    </row>
    <row r="99" spans="1:13" s="21" customFormat="1" ht="63">
      <c r="A99" s="37">
        <v>60</v>
      </c>
      <c r="B99" s="30" t="s">
        <v>54</v>
      </c>
      <c r="C99" s="32">
        <v>2020</v>
      </c>
      <c r="D99" s="20">
        <v>142</v>
      </c>
      <c r="E99" s="20"/>
      <c r="F99" s="20"/>
      <c r="G99" s="20"/>
      <c r="H99" s="20"/>
      <c r="I99" s="27" t="s">
        <v>37</v>
      </c>
      <c r="J99" s="33" t="s">
        <v>63</v>
      </c>
      <c r="K99" s="9" t="s">
        <v>20</v>
      </c>
      <c r="L99" s="9" t="s">
        <v>189</v>
      </c>
      <c r="M99" s="62" t="s">
        <v>63</v>
      </c>
    </row>
    <row r="100" spans="1:13" s="21" customFormat="1" ht="126">
      <c r="A100" s="16">
        <v>61</v>
      </c>
      <c r="B100" s="9" t="s">
        <v>38</v>
      </c>
      <c r="C100" s="4">
        <v>2020</v>
      </c>
      <c r="D100" s="6">
        <v>42</v>
      </c>
      <c r="E100" s="10"/>
      <c r="F100" s="10"/>
      <c r="G100" s="10"/>
      <c r="H100" s="10"/>
      <c r="I100" s="4" t="s">
        <v>37</v>
      </c>
      <c r="J100" s="9" t="s">
        <v>63</v>
      </c>
      <c r="K100" s="9" t="s">
        <v>20</v>
      </c>
      <c r="L100" s="9" t="s">
        <v>189</v>
      </c>
      <c r="M100" s="62" t="s">
        <v>63</v>
      </c>
    </row>
    <row r="101" spans="1:13" ht="141.75">
      <c r="A101" s="148"/>
      <c r="B101" s="149" t="s">
        <v>55</v>
      </c>
      <c r="C101" s="117"/>
      <c r="D101" s="119">
        <f>SUM(D87:D100)</f>
        <v>1466.23</v>
      </c>
      <c r="E101" s="150"/>
      <c r="F101" s="150"/>
      <c r="G101" s="150"/>
      <c r="H101" s="150"/>
      <c r="I101" s="118"/>
      <c r="J101" s="149"/>
      <c r="K101" s="149"/>
      <c r="L101" s="149"/>
      <c r="M101" s="61"/>
    </row>
    <row r="102" spans="1:13" ht="15.75" customHeight="1">
      <c r="A102" s="167" t="s">
        <v>60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80"/>
      <c r="M102" s="61"/>
    </row>
    <row r="103" spans="1:13" ht="15.75" customHeight="1">
      <c r="A103" s="167" t="s">
        <v>61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80"/>
      <c r="M103" s="61"/>
    </row>
    <row r="104" spans="1:13" ht="237.75" customHeight="1">
      <c r="A104" s="1">
        <v>62</v>
      </c>
      <c r="B104" s="169" t="s">
        <v>219</v>
      </c>
      <c r="C104" s="1" t="s">
        <v>220</v>
      </c>
      <c r="D104" s="151">
        <v>20</v>
      </c>
      <c r="E104" s="42"/>
      <c r="F104" s="42"/>
      <c r="G104" s="42"/>
      <c r="H104" s="22"/>
      <c r="I104" s="4" t="s">
        <v>62</v>
      </c>
      <c r="J104" s="108" t="s">
        <v>221</v>
      </c>
      <c r="K104" s="108"/>
      <c r="L104" s="15" t="s">
        <v>222</v>
      </c>
      <c r="M104" s="62" t="s">
        <v>223</v>
      </c>
    </row>
    <row r="105" spans="1:13" ht="31.5">
      <c r="A105" s="156"/>
      <c r="B105" s="149" t="s">
        <v>224</v>
      </c>
      <c r="C105" s="117"/>
      <c r="D105" s="157"/>
      <c r="E105" s="157"/>
      <c r="F105" s="157"/>
      <c r="G105" s="157"/>
      <c r="H105" s="157"/>
      <c r="I105" s="118"/>
      <c r="J105" s="149"/>
      <c r="K105" s="149"/>
      <c r="L105" s="149"/>
      <c r="M105" s="61"/>
    </row>
    <row r="106" spans="1:13" ht="220.5" customHeight="1">
      <c r="A106" s="1">
        <v>63</v>
      </c>
      <c r="B106" s="169" t="s">
        <v>225</v>
      </c>
      <c r="C106" s="1" t="s">
        <v>220</v>
      </c>
      <c r="D106" s="151">
        <v>221</v>
      </c>
      <c r="E106" s="42"/>
      <c r="F106" s="42"/>
      <c r="G106" s="42"/>
      <c r="H106" s="22"/>
      <c r="I106" s="4" t="s">
        <v>62</v>
      </c>
      <c r="J106" s="108" t="s">
        <v>226</v>
      </c>
      <c r="K106" s="108"/>
      <c r="L106" s="15" t="s">
        <v>227</v>
      </c>
      <c r="M106" s="62" t="s">
        <v>223</v>
      </c>
    </row>
    <row r="107" spans="1:13" ht="15.75">
      <c r="A107" s="156"/>
      <c r="B107" s="149" t="s">
        <v>228</v>
      </c>
      <c r="C107" s="117"/>
      <c r="D107" s="157"/>
      <c r="E107" s="157"/>
      <c r="F107" s="157"/>
      <c r="G107" s="157"/>
      <c r="H107" s="157"/>
      <c r="I107" s="118"/>
      <c r="J107" s="149"/>
      <c r="K107" s="149"/>
      <c r="L107" s="149"/>
      <c r="M107" s="61"/>
    </row>
    <row r="108" spans="1:13" s="12" customFormat="1" ht="174" customHeight="1">
      <c r="A108" s="1">
        <v>64</v>
      </c>
      <c r="B108" s="170" t="s">
        <v>229</v>
      </c>
      <c r="C108" s="14" t="s">
        <v>220</v>
      </c>
      <c r="D108" s="23">
        <v>140</v>
      </c>
      <c r="E108" s="23"/>
      <c r="F108" s="23"/>
      <c r="G108" s="23"/>
      <c r="H108" s="23"/>
      <c r="I108" s="3" t="s">
        <v>62</v>
      </c>
      <c r="J108" s="15" t="s">
        <v>230</v>
      </c>
      <c r="K108" s="15"/>
      <c r="L108" s="15" t="s">
        <v>231</v>
      </c>
      <c r="M108" s="62" t="s">
        <v>223</v>
      </c>
    </row>
    <row r="109" spans="1:13" ht="31.5">
      <c r="A109" s="148"/>
      <c r="B109" s="171" t="s">
        <v>72</v>
      </c>
      <c r="C109" s="117"/>
      <c r="D109" s="119">
        <f>D104+D106+D108</f>
        <v>381</v>
      </c>
      <c r="E109" s="150"/>
      <c r="F109" s="150"/>
      <c r="G109" s="150"/>
      <c r="H109" s="119"/>
      <c r="I109" s="118"/>
      <c r="J109" s="149"/>
      <c r="K109" s="149"/>
      <c r="L109" s="149"/>
      <c r="M109" s="61"/>
    </row>
    <row r="110" spans="1:13" ht="15.75">
      <c r="A110" s="106" t="s">
        <v>44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73"/>
      <c r="M110" s="61"/>
    </row>
    <row r="111" spans="1:13" ht="110.25" customHeight="1">
      <c r="A111" s="172" t="s">
        <v>232</v>
      </c>
      <c r="B111" s="108" t="s">
        <v>48</v>
      </c>
      <c r="C111" s="1">
        <v>2017</v>
      </c>
      <c r="D111" s="151">
        <v>0.18</v>
      </c>
      <c r="E111" s="152"/>
      <c r="F111" s="151"/>
      <c r="G111" s="152"/>
      <c r="H111" s="152"/>
      <c r="I111" s="1"/>
      <c r="J111" s="108" t="s">
        <v>180</v>
      </c>
      <c r="K111" s="108"/>
      <c r="L111" s="108"/>
      <c r="M111" s="62" t="s">
        <v>191</v>
      </c>
    </row>
    <row r="112" spans="1:13" ht="63">
      <c r="A112" s="156"/>
      <c r="B112" s="149" t="s">
        <v>58</v>
      </c>
      <c r="C112" s="117"/>
      <c r="D112" s="157">
        <f>SUM(D111)</f>
        <v>0.18</v>
      </c>
      <c r="E112" s="157"/>
      <c r="F112" s="157"/>
      <c r="G112" s="157"/>
      <c r="H112" s="157"/>
      <c r="I112" s="118"/>
      <c r="J112" s="149"/>
      <c r="K112" s="149"/>
      <c r="L112" s="149"/>
      <c r="M112" s="61"/>
    </row>
    <row r="113" spans="1:13" ht="31.5">
      <c r="A113" s="173"/>
      <c r="B113" s="174" t="s">
        <v>65</v>
      </c>
      <c r="C113" s="175"/>
      <c r="D113" s="176">
        <f>D101+D80+D76+D73+D85+D109+D112</f>
        <v>2143.66</v>
      </c>
      <c r="E113" s="175"/>
      <c r="F113" s="175"/>
      <c r="G113" s="175"/>
      <c r="H113" s="175"/>
      <c r="I113" s="175"/>
      <c r="J113" s="177"/>
      <c r="K113" s="177"/>
      <c r="L113" s="177"/>
      <c r="M113" s="61"/>
    </row>
    <row r="114" ht="15.75">
      <c r="A114" s="145" t="s">
        <v>233</v>
      </c>
    </row>
  </sheetData>
  <sheetProtection/>
  <protectedRanges>
    <protectedRange password="D96F" sqref="L56:L60" name="ГК ИКТ_2_1_1_1"/>
    <protectedRange password="DAC5" sqref="I20:K20" name="МинЗдрав"/>
    <protectedRange password="DAC5" sqref="L20" name="МинЗдрав_1_1"/>
    <protectedRange password="CE25" sqref="I27" name="МинОбраз_2_4"/>
    <protectedRange password="CE25" sqref="K27" name="МинОбраз"/>
    <protectedRange password="CE25" sqref="L27" name="МинОбраз_1_1"/>
    <protectedRange password="CE25" sqref="J28:K29" name="МинОбраз_3_2"/>
    <protectedRange password="CE25" sqref="I28:I29" name="МинОбраз_2_1_1"/>
    <protectedRange password="CE25" sqref="L28:L29" name="МинОбраз_4_1"/>
  </protectedRanges>
  <mergeCells count="31">
    <mergeCell ref="A86:L86"/>
    <mergeCell ref="A102:L102"/>
    <mergeCell ref="A110:L110"/>
    <mergeCell ref="A62:L62"/>
    <mergeCell ref="A70:L70"/>
    <mergeCell ref="A71:L71"/>
    <mergeCell ref="A74:L74"/>
    <mergeCell ref="A77:L77"/>
    <mergeCell ref="A81:L81"/>
    <mergeCell ref="A31:L31"/>
    <mergeCell ref="A35:L35"/>
    <mergeCell ref="A42:L42"/>
    <mergeCell ref="I56:I60"/>
    <mergeCell ref="J56:J60"/>
    <mergeCell ref="A2:L3"/>
    <mergeCell ref="A7:A9"/>
    <mergeCell ref="B7:B9"/>
    <mergeCell ref="C7:C9"/>
    <mergeCell ref="D7:H7"/>
    <mergeCell ref="I7:I9"/>
    <mergeCell ref="A103:L103"/>
    <mergeCell ref="A11:L11"/>
    <mergeCell ref="A18:L18"/>
    <mergeCell ref="A12:L12"/>
    <mergeCell ref="M7:M9"/>
    <mergeCell ref="E8:H8"/>
    <mergeCell ref="A22:L22"/>
    <mergeCell ref="L7:L9"/>
    <mergeCell ref="D8:D9"/>
    <mergeCell ref="J7:J9"/>
    <mergeCell ref="K7:K9"/>
  </mergeCells>
  <hyperlinks>
    <hyperlink ref="B78" r:id="rId1" display="../../AppData/Local/Documents and Settings/lesonen/Local Settings/Temporary Internet Files/Local Settings/Temporary Internet Files/Рабочий стол/Local Settings/Temporary Internet Files/Content.Outlook/8VQKH919/Паспорта на объекты в компл.план/Пудож паспорт.d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korotyanskaya</cp:lastModifiedBy>
  <cp:lastPrinted>2015-04-19T19:14:56Z</cp:lastPrinted>
  <dcterms:created xsi:type="dcterms:W3CDTF">2015-01-28T16:21:46Z</dcterms:created>
  <dcterms:modified xsi:type="dcterms:W3CDTF">2019-03-11T15:57:43Z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