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9660" activeTab="0"/>
  </bookViews>
  <sheets>
    <sheet name="Лист1 (2)" sheetId="1" r:id="rId1"/>
  </sheets>
  <definedNames>
    <definedName name="_xlnm.Print_Titles" localSheetId="0">'Лист1 (2)'!$9:$11</definedName>
    <definedName name="_xlnm.Print_Area" localSheetId="0">'Лист1 (2)'!$A$1:$M$73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<sst xmlns="http://schemas.openxmlformats.org/spreadsheetml/2006/main" count="488" uniqueCount="119">
  <si>
    <t>НАЛОГОВЫЕ И НЕНАЛОГОВЫЕ ДОХОДЫ</t>
  </si>
  <si>
    <t>13</t>
  </si>
  <si>
    <t>130</t>
  </si>
  <si>
    <t>ИТОГО ДОХОДОВ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</si>
  <si>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</si>
  <si>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430</t>
  </si>
  <si>
    <t>Иные межбюджетные трансферты</t>
  </si>
  <si>
    <t>НАЛОГИ НА ПРИБЫЛЬ, ДОХОДЫ</t>
  </si>
  <si>
    <t>Налог на доходы физических лиц</t>
  </si>
  <si>
    <t>Наименование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</si>
  <si>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</si>
  <si>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</si>
  <si>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</si>
  <si>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</si>
  <si>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</si>
  <si>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</si>
  <si>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</si>
  <si>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</si>
  <si>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Доходы от возмещения ущерба при возникновении страховых случаев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</si>
  <si>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</si>
  <si>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</si>
  <si>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Денежные взыскания (штрафы) за нарушение законодательства о рекламе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</si>
  <si>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</si>
  <si>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</si>
  <si>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</si>
  <si>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000</t>
  </si>
  <si>
    <t>1</t>
  </si>
  <si>
    <t>00</t>
  </si>
  <si>
    <t>0000</t>
  </si>
  <si>
    <t>01</t>
  </si>
  <si>
    <t>110</t>
  </si>
  <si>
    <t>012</t>
  </si>
  <si>
    <t>02</t>
  </si>
  <si>
    <t>020</t>
  </si>
  <si>
    <t>021</t>
  </si>
  <si>
    <t>022</t>
  </si>
  <si>
    <t>030</t>
  </si>
  <si>
    <t>03</t>
  </si>
  <si>
    <t>120</t>
  </si>
  <si>
    <t>05</t>
  </si>
  <si>
    <t>06</t>
  </si>
  <si>
    <t>04</t>
  </si>
  <si>
    <t>08</t>
  </si>
  <si>
    <t>11</t>
  </si>
  <si>
    <t>032</t>
  </si>
  <si>
    <t>12</t>
  </si>
  <si>
    <t>14</t>
  </si>
  <si>
    <t>140</t>
  </si>
  <si>
    <t>16</t>
  </si>
  <si>
    <t>18</t>
  </si>
  <si>
    <t>23</t>
  </si>
  <si>
    <t>90</t>
  </si>
  <si>
    <t>26</t>
  </si>
  <si>
    <t>2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</si>
  <si>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</si>
  <si>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</si>
  <si>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</si>
  <si>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Денежные взыскания (штрафы) за нарушение законодательства о налогах и сборах</t>
  </si>
  <si>
    <t xml:space="preserve">Прочие доходы от оказания платных услуг (работ) получателями средств бюджетов субъектов Российской Федерации          </t>
  </si>
  <si>
    <t>ДОХОДЫ ОТ ОКАЗАНИЯ ПЛАТНЫХ УСЛУГ(РАБОТ) И КОМПЕНСАЦИИ ЗАТРАТ ГОСУДАРСТВА</t>
  </si>
  <si>
    <t>992</t>
  </si>
  <si>
    <t>30</t>
  </si>
  <si>
    <t>Денежные взыскания (штрафы) за нарушение законодательства Российской Федерации о безопасности дорожного движения</t>
  </si>
  <si>
    <t>062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</si>
  <si>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</si>
  <si>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</si>
  <si>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25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</si>
  <si>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</si>
  <si>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</si>
  <si>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</si>
  <si>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</si>
  <si>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20</t>
  </si>
  <si>
    <t>10</t>
  </si>
  <si>
    <t>35</t>
  </si>
  <si>
    <t>40</t>
  </si>
  <si>
    <t>6000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</si>
  <si>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</si>
  <si>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Дотации бюджетам бюджетной системы Российской Федерации</t>
  </si>
  <si>
    <t>Налог, взимаемый в связи с применением патентной системы налогообложения</t>
  </si>
  <si>
    <t>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</si>
  <si>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</t>
  </si>
  <si>
    <t>09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</si>
  <si>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</si>
  <si>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</si>
  <si>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</si>
  <si>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43</t>
  </si>
  <si>
    <t>Субвенции бюджетам субъектов Российской Федерациии муниципальных образований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</si>
  <si>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</si>
  <si>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Суммы по искам о возмещении вреда, причиненного окружающей среде</t>
  </si>
  <si>
    <t>45</t>
  </si>
  <si>
    <t>303</t>
  </si>
  <si>
    <t>011</t>
  </si>
  <si>
    <t>Налог, взимаемого в связи с применением упрощенной системы налогообложения, в бюджеты муниципальных районов и городских округов</t>
  </si>
  <si>
    <t xml:space="preserve">Единый сельскохозяйственный налог </t>
  </si>
  <si>
    <t>Исполнено за 2023г.</t>
  </si>
  <si>
    <t>995</t>
  </si>
  <si>
    <t>052</t>
  </si>
  <si>
    <t>440</t>
  </si>
  <si>
    <t>053</t>
  </si>
  <si>
    <t>15</t>
  </si>
  <si>
    <t>002</t>
  </si>
  <si>
    <t>19</t>
  </si>
  <si>
    <t>60</t>
  </si>
  <si>
    <t>010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</si>
  <si>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</si>
  <si>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</si>
  <si>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</si>
  <si>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</si>
  <si>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07</t>
  </si>
  <si>
    <t>1010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</si>
  <si>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</si>
  <si>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Прочие безвозмездные поступления в бюджеты муниципальных районов</t>
  </si>
  <si>
    <t>Единый налог на вмененный доход для отдельных видов деятельности</t>
  </si>
  <si>
    <t>Дотации бюджетам муниципальных районов на поддержку мер по обеспечению сбалансированности   бюджета</t>
  </si>
  <si>
    <t>Утверждено на 2023 год последняя редакция</t>
  </si>
  <si>
    <t>Утверждено на 2023 год первоначально</t>
  </si>
  <si>
    <t xml:space="preserve">Поступление доходов бюджета Пудожского муниципального района в соответствии с классификацией доходов бюджета в сравнении с первоначальным бюджетом на 2023 год </t>
  </si>
  <si>
    <t>Отклонение фактически исполненных доходов от первоначального бюджета (гр.4- гр. 6)</t>
  </si>
  <si>
    <t>Сумма доходов, тыс.рублей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</si>
</sst>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0.0"/>
    <numFmt numFmtId="175" formatCode="[$-FC19]d\ mmmm\ yyyy\ &quot;г.&quot;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"/>
    <numFmt numFmtId="182" formatCode="#,##0.00;[Red]\-#,##0.00;0.00"/>
    <numFmt numFmtId="183" formatCode="0000000"/>
    <numFmt numFmtId="184" formatCode="000000000"/>
    <numFmt numFmtId="185" formatCode="00\.00\.00"/>
    <numFmt numFmtId="186" formatCode="#,##0.0000"/>
    <numFmt numFmtId="187" formatCode="#,##0.00000"/>
    <numFmt numFmtId="188" formatCode="#,##0.000000"/>
  </numFmts>
  <fonts count="6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2" fillId="0" borderId="0" applyNumberFormat="0">
      <alignment horizontal="right" vertical="top"/>
      <protection locked="0"/>
    </xf>
    <xf numFmtId="0" fontId="2" fillId="0" borderId="0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2" fillId="0" borderId="3">
      <alignment horizontal="left" vertical="top"/>
      <protection/>
    </xf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12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3" fillId="0" borderId="0">
      <alignment horizontal="left" vertical="top"/>
      <protection/>
    </xf>
    <xf numFmtId="0" fontId="54" fillId="0" borderId="7" applyNumberFormat="0" applyFill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4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2" fillId="0" borderId="0">
      <alignment horizontal="left" vertical="top" wrapText="1"/>
      <protection/>
    </xf>
  </cellStyleXfs>
  <cellXfs count="89">
    <xf numFmtId="0" fontId="0" fillId="0" borderId="0" xfId="0" applyAlignment="1">
      <alignment/>
    </xf>
    <xf numFmtId="0" fontId="6" fillId="0" borderId="0" xfId="71" applyFont="1" applyFill="1" applyBorder="1" applyAlignment="1" applyProtection="1">
      <alignment horizontal="center" vertical="center"/>
      <protection locked="0"/>
    </xf>
    <xf numFmtId="0" fontId="6" fillId="0" borderId="0" xfId="7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49" fontId="4" fillId="0" borderId="0" xfId="43" applyNumberFormat="1" applyFont="1" applyFill="1" applyBorder="1" applyAlignment="1" applyProtection="1">
      <alignment horizontal="right" vertical="top"/>
      <protection locked="0"/>
    </xf>
    <xf numFmtId="0" fontId="4" fillId="0" borderId="0" xfId="71" applyFont="1" applyFill="1" applyProtection="1">
      <alignment/>
      <protection locked="0"/>
    </xf>
    <xf numFmtId="172" fontId="64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vertical="top"/>
    </xf>
    <xf numFmtId="0" fontId="4" fillId="0" borderId="0" xfId="91" applyFont="1" applyFill="1" applyBorder="1" applyAlignment="1">
      <alignment horizontal="left" vertical="top" wrapText="1"/>
      <protection/>
    </xf>
    <xf numFmtId="172" fontId="4" fillId="0" borderId="0" xfId="44" applyNumberFormat="1" applyFont="1" applyFill="1" applyBorder="1" applyAlignment="1" applyProtection="1">
      <alignment horizontal="right" vertical="top"/>
      <protection locked="0"/>
    </xf>
    <xf numFmtId="172" fontId="9" fillId="0" borderId="0" xfId="0" applyNumberFormat="1" applyFont="1" applyFill="1" applyAlignment="1">
      <alignment vertical="top"/>
    </xf>
    <xf numFmtId="49" fontId="4" fillId="0" borderId="12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vertical="top"/>
    </xf>
    <xf numFmtId="4" fontId="4" fillId="0" borderId="12" xfId="0" applyNumberFormat="1" applyFont="1" applyFill="1" applyBorder="1" applyAlignment="1">
      <alignment horizontal="left" vertical="top"/>
    </xf>
    <xf numFmtId="0" fontId="4" fillId="0" borderId="12" xfId="71" applyFont="1" applyFill="1" applyBorder="1" applyProtection="1">
      <alignment/>
      <protection locked="0"/>
    </xf>
    <xf numFmtId="0" fontId="7" fillId="0" borderId="0" xfId="71" applyFont="1" applyFill="1" applyAlignment="1" applyProtection="1">
      <alignment horizontal="left"/>
      <protection locked="0"/>
    </xf>
    <xf numFmtId="0" fontId="4" fillId="0" borderId="0" xfId="71" applyFont="1" applyFill="1" applyBorder="1" applyProtection="1">
      <alignment/>
      <protection locked="0"/>
    </xf>
    <xf numFmtId="49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vertical="top"/>
    </xf>
    <xf numFmtId="49" fontId="4" fillId="0" borderId="12" xfId="0" applyNumberFormat="1" applyFont="1" applyFill="1" applyBorder="1" applyAlignment="1">
      <alignment vertical="top"/>
    </xf>
    <xf numFmtId="172" fontId="19" fillId="0" borderId="0" xfId="71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wrapText="1"/>
    </xf>
    <xf numFmtId="0" fontId="10" fillId="0" borderId="0" xfId="71" applyFont="1" applyFill="1" applyBorder="1" applyAlignment="1" applyProtection="1">
      <alignment horizontal="center" vertical="center" wrapText="1"/>
      <protection locked="0"/>
    </xf>
    <xf numFmtId="3" fontId="18" fillId="0" borderId="0" xfId="71" applyNumberFormat="1" applyFont="1" applyFill="1" applyBorder="1" applyAlignment="1" applyProtection="1">
      <alignment horizontal="center" vertical="center" wrapText="1"/>
      <protection locked="0"/>
    </xf>
    <xf numFmtId="3" fontId="18" fillId="41" borderId="0" xfId="71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71" applyNumberFormat="1" applyFont="1" applyFill="1" applyBorder="1" applyAlignment="1" applyProtection="1">
      <alignment horizontal="center" vertical="center" wrapText="1"/>
      <protection locked="0"/>
    </xf>
    <xf numFmtId="2" fontId="8" fillId="42" borderId="0" xfId="44" applyNumberFormat="1" applyFont="1" applyFill="1" applyBorder="1" applyAlignment="1" applyProtection="1">
      <alignment horizontal="right" vertical="top"/>
      <protection locked="0"/>
    </xf>
    <xf numFmtId="2" fontId="8" fillId="0" borderId="0" xfId="44" applyNumberFormat="1" applyFont="1" applyFill="1" applyBorder="1" applyAlignment="1" applyProtection="1">
      <alignment horizontal="right" vertical="top"/>
      <protection locked="0"/>
    </xf>
    <xf numFmtId="2" fontId="4" fillId="0" borderId="0" xfId="44" applyNumberFormat="1" applyFont="1" applyFill="1" applyBorder="1" applyAlignment="1" applyProtection="1">
      <alignment horizontal="right" vertical="top"/>
      <protection locked="0"/>
    </xf>
    <xf numFmtId="2" fontId="4" fillId="0" borderId="0" xfId="0" applyNumberFormat="1" applyFont="1" applyFill="1" applyBorder="1" applyAlignment="1">
      <alignment vertical="top"/>
    </xf>
    <xf numFmtId="2" fontId="8" fillId="0" borderId="0" xfId="43" applyNumberFormat="1" applyFont="1" applyFill="1" applyBorder="1" applyAlignment="1" applyProtection="1">
      <alignment horizontal="right" vertical="top"/>
      <protection locked="0"/>
    </xf>
    <xf numFmtId="2" fontId="4" fillId="0" borderId="0" xfId="43" applyNumberFormat="1" applyFont="1" applyFill="1" applyBorder="1" applyAlignment="1" applyProtection="1">
      <alignment horizontal="right" vertical="top"/>
      <protection locked="0"/>
    </xf>
    <xf numFmtId="2" fontId="4" fillId="0" borderId="0" xfId="71" applyNumberFormat="1" applyFont="1" applyFill="1" applyBorder="1" applyAlignment="1" applyProtection="1">
      <alignment vertical="top"/>
      <protection locked="0"/>
    </xf>
    <xf numFmtId="2" fontId="4" fillId="41" borderId="0" xfId="0" applyNumberFormat="1" applyFont="1" applyFill="1" applyBorder="1" applyAlignment="1">
      <alignment horizontal="right" vertical="top"/>
    </xf>
    <xf numFmtId="2" fontId="4" fillId="41" borderId="0" xfId="71" applyNumberFormat="1" applyFont="1" applyFill="1" applyBorder="1" applyAlignment="1" applyProtection="1">
      <alignment vertical="top"/>
      <protection locked="0"/>
    </xf>
    <xf numFmtId="2" fontId="8" fillId="41" borderId="0" xfId="71" applyNumberFormat="1" applyFont="1" applyFill="1" applyBorder="1" applyAlignment="1" applyProtection="1">
      <alignment vertical="top"/>
      <protection locked="0"/>
    </xf>
    <xf numFmtId="0" fontId="20" fillId="0" borderId="13" xfId="91" applyFont="1" applyFill="1" applyBorder="1" applyAlignment="1">
      <alignment horizontal="justify" vertical="top" wrapText="1"/>
      <protection/>
    </xf>
    <xf numFmtId="0" fontId="19" fillId="0" borderId="13" xfId="91" applyFont="1" applyFill="1" applyBorder="1" applyAlignment="1">
      <alignment horizontal="justify" vertical="top" wrapText="1"/>
      <protection/>
    </xf>
    <xf numFmtId="0" fontId="0" fillId="0" borderId="0" xfId="0" applyAlignment="1">
      <alignment wrapText="1"/>
    </xf>
    <xf numFmtId="3" fontId="21" fillId="0" borderId="3" xfId="71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69" applyNumberFormat="1" applyFont="1" applyFill="1" applyBorder="1" applyAlignment="1" applyProtection="1">
      <alignment horizontal="left" wrapText="1"/>
      <protection hidden="1"/>
    </xf>
    <xf numFmtId="0" fontId="65" fillId="0" borderId="0" xfId="0" applyFont="1" applyFill="1" applyAlignment="1">
      <alignment wrapText="1"/>
    </xf>
    <xf numFmtId="0" fontId="19" fillId="0" borderId="14" xfId="0" applyNumberFormat="1" applyFont="1" applyFill="1" applyBorder="1" applyAlignment="1" applyProtection="1">
      <alignment horizontal="left" wrapText="1"/>
      <protection hidden="1"/>
    </xf>
    <xf numFmtId="0" fontId="19" fillId="0" borderId="14" xfId="70" applyNumberFormat="1" applyFont="1" applyFill="1" applyBorder="1" applyAlignment="1" applyProtection="1">
      <alignment horizontal="left" wrapText="1"/>
      <protection hidden="1"/>
    </xf>
    <xf numFmtId="0" fontId="22" fillId="0" borderId="13" xfId="71" applyFont="1" applyFill="1" applyBorder="1" applyAlignment="1" applyProtection="1">
      <alignment horizontal="center" vertical="center" wrapText="1"/>
      <protection locked="0"/>
    </xf>
    <xf numFmtId="3" fontId="22" fillId="0" borderId="3" xfId="71" applyNumberFormat="1" applyFont="1" applyFill="1" applyBorder="1" applyAlignment="1" applyProtection="1">
      <alignment horizontal="center" vertical="center" wrapText="1"/>
      <protection locked="0"/>
    </xf>
    <xf numFmtId="49" fontId="20" fillId="0" borderId="3" xfId="43" applyNumberFormat="1" applyFont="1" applyFill="1" applyBorder="1" applyAlignment="1" applyProtection="1">
      <alignment horizontal="right" vertical="top"/>
      <protection locked="0"/>
    </xf>
    <xf numFmtId="2" fontId="20" fillId="0" borderId="3" xfId="44" applyNumberFormat="1" applyFont="1" applyFill="1" applyBorder="1" applyAlignment="1" applyProtection="1">
      <alignment horizontal="right" vertical="top"/>
      <protection locked="0"/>
    </xf>
    <xf numFmtId="49" fontId="19" fillId="0" borderId="3" xfId="43" applyNumberFormat="1" applyFont="1" applyFill="1" applyBorder="1" applyAlignment="1" applyProtection="1">
      <alignment horizontal="right" vertical="top"/>
      <protection locked="0"/>
    </xf>
    <xf numFmtId="2" fontId="19" fillId="0" borderId="3" xfId="44" applyNumberFormat="1" applyFont="1" applyFill="1" applyBorder="1" applyAlignment="1" applyProtection="1">
      <alignment horizontal="right" vertical="top"/>
      <protection locked="0"/>
    </xf>
    <xf numFmtId="2" fontId="19" fillId="0" borderId="3" xfId="0" applyNumberFormat="1" applyFont="1" applyFill="1" applyBorder="1" applyAlignment="1">
      <alignment vertical="top"/>
    </xf>
    <xf numFmtId="0" fontId="19" fillId="0" borderId="13" xfId="0" applyFont="1" applyFill="1" applyBorder="1" applyAlignment="1">
      <alignment horizontal="justify" vertical="top" wrapText="1"/>
    </xf>
    <xf numFmtId="0" fontId="20" fillId="0" borderId="13" xfId="0" applyFont="1" applyFill="1" applyBorder="1" applyAlignment="1">
      <alignment horizontal="justify" vertical="top" wrapText="1"/>
    </xf>
    <xf numFmtId="0" fontId="23" fillId="0" borderId="14" xfId="69" applyNumberFormat="1" applyFont="1" applyFill="1" applyBorder="1" applyAlignment="1" applyProtection="1">
      <alignment horizontal="left" wrapText="1"/>
      <protection hidden="1"/>
    </xf>
    <xf numFmtId="0" fontId="19" fillId="0" borderId="13" xfId="91" applyNumberFormat="1" applyFont="1" applyFill="1" applyBorder="1" applyAlignment="1">
      <alignment horizontal="justify" vertical="top" wrapText="1"/>
      <protection/>
    </xf>
    <xf numFmtId="0" fontId="19" fillId="0" borderId="13" xfId="67" applyNumberFormat="1" applyFont="1" applyFill="1" applyBorder="1" applyAlignment="1" applyProtection="1">
      <alignment horizontal="justify" vertical="top" wrapText="1"/>
      <protection hidden="1"/>
    </xf>
    <xf numFmtId="4" fontId="20" fillId="0" borderId="13" xfId="91" applyNumberFormat="1" applyFont="1" applyFill="1" applyBorder="1" applyAlignment="1">
      <alignment horizontal="justify" vertical="top" wrapText="1"/>
      <protection/>
    </xf>
    <xf numFmtId="2" fontId="20" fillId="0" borderId="3" xfId="43" applyNumberFormat="1" applyFont="1" applyFill="1" applyBorder="1" applyAlignment="1" applyProtection="1">
      <alignment horizontal="right" vertical="top"/>
      <protection locked="0"/>
    </xf>
    <xf numFmtId="4" fontId="19" fillId="0" borderId="13" xfId="91" applyNumberFormat="1" applyFont="1" applyFill="1" applyBorder="1" applyAlignment="1">
      <alignment horizontal="justify" vertical="top" wrapText="1"/>
      <protection/>
    </xf>
    <xf numFmtId="2" fontId="19" fillId="0" borderId="3" xfId="43" applyNumberFormat="1" applyFont="1" applyFill="1" applyBorder="1" applyAlignment="1" applyProtection="1">
      <alignment horizontal="right" vertical="top"/>
      <protection locked="0"/>
    </xf>
    <xf numFmtId="2" fontId="19" fillId="0" borderId="3" xfId="71" applyNumberFormat="1" applyFont="1" applyFill="1" applyBorder="1" applyAlignment="1" applyProtection="1">
      <alignment vertical="top"/>
      <protection locked="0"/>
    </xf>
    <xf numFmtId="0" fontId="19" fillId="0" borderId="13" xfId="0" applyFont="1" applyFill="1" applyBorder="1" applyAlignment="1">
      <alignment vertical="top" wrapText="1"/>
    </xf>
    <xf numFmtId="49" fontId="19" fillId="0" borderId="3" xfId="0" applyNumberFormat="1" applyFont="1" applyFill="1" applyBorder="1" applyAlignment="1">
      <alignment horizontal="right" vertical="top" wrapText="1"/>
    </xf>
    <xf numFmtId="49" fontId="19" fillId="0" borderId="3" xfId="0" applyNumberFormat="1" applyFont="1" applyFill="1" applyBorder="1" applyAlignment="1">
      <alignment horizontal="center" vertical="top" wrapText="1"/>
    </xf>
    <xf numFmtId="2" fontId="19" fillId="0" borderId="3" xfId="0" applyNumberFormat="1" applyFont="1" applyFill="1" applyBorder="1" applyAlignment="1">
      <alignment horizontal="right" vertical="top"/>
    </xf>
    <xf numFmtId="4" fontId="19" fillId="0" borderId="13" xfId="0" applyNumberFormat="1" applyFont="1" applyFill="1" applyBorder="1" applyAlignment="1">
      <alignment horizontal="justify" vertical="top" wrapText="1"/>
    </xf>
    <xf numFmtId="0" fontId="19" fillId="0" borderId="15" xfId="0" applyNumberFormat="1" applyFont="1" applyFill="1" applyBorder="1" applyAlignment="1" applyProtection="1">
      <alignment horizontal="left" wrapText="1"/>
      <protection hidden="1"/>
    </xf>
    <xf numFmtId="0" fontId="20" fillId="0" borderId="13" xfId="91" applyFont="1" applyFill="1" applyBorder="1" applyAlignment="1">
      <alignment horizontal="left" vertical="top" wrapText="1"/>
      <protection/>
    </xf>
    <xf numFmtId="2" fontId="20" fillId="0" borderId="3" xfId="71" applyNumberFormat="1" applyFont="1" applyFill="1" applyBorder="1" applyAlignment="1" applyProtection="1">
      <alignment vertical="top"/>
      <protection locked="0"/>
    </xf>
    <xf numFmtId="0" fontId="19" fillId="41" borderId="3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" xfId="71" applyFont="1" applyFill="1" applyBorder="1" applyAlignment="1" applyProtection="1">
      <alignment horizontal="center" vertical="center" wrapText="1"/>
      <protection locked="0"/>
    </xf>
    <xf numFmtId="0" fontId="21" fillId="0" borderId="13" xfId="71" applyFont="1" applyFill="1" applyBorder="1" applyAlignment="1" applyProtection="1">
      <alignment horizontal="center" vertical="center" wrapText="1"/>
      <protection locked="0"/>
    </xf>
    <xf numFmtId="0" fontId="21" fillId="0" borderId="16" xfId="71" applyFont="1" applyFill="1" applyBorder="1" applyAlignment="1" applyProtection="1">
      <alignment horizontal="center" vertical="center" wrapText="1"/>
      <protection locked="0"/>
    </xf>
    <xf numFmtId="0" fontId="21" fillId="0" borderId="17" xfId="71" applyFont="1" applyFill="1" applyBorder="1" applyAlignment="1" applyProtection="1">
      <alignment horizontal="center" vertical="center" wrapText="1"/>
      <protection locked="0"/>
    </xf>
    <xf numFmtId="0" fontId="21" fillId="0" borderId="18" xfId="71" applyFont="1" applyFill="1" applyBorder="1" applyAlignment="1" applyProtection="1">
      <alignment horizontal="center" vertical="center" wrapText="1"/>
      <protection locked="0"/>
    </xf>
    <xf numFmtId="0" fontId="21" fillId="0" borderId="19" xfId="71" applyFont="1" applyFill="1" applyBorder="1" applyAlignment="1" applyProtection="1">
      <alignment horizontal="center" vertical="center" wrapText="1"/>
      <protection locked="0"/>
    </xf>
    <xf numFmtId="0" fontId="21" fillId="0" borderId="20" xfId="71" applyFont="1" applyFill="1" applyBorder="1" applyAlignment="1" applyProtection="1">
      <alignment horizontal="center" vertical="center" wrapText="1"/>
      <protection locked="0"/>
    </xf>
    <xf numFmtId="0" fontId="21" fillId="0" borderId="21" xfId="71" applyFont="1" applyFill="1" applyBorder="1" applyAlignment="1" applyProtection="1">
      <alignment horizontal="center" vertical="center" wrapText="1"/>
      <protection locked="0"/>
    </xf>
    <xf numFmtId="0" fontId="4" fillId="0" borderId="0" xfId="7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3" fontId="21" fillId="0" borderId="22" xfId="71" applyNumberFormat="1" applyFont="1" applyFill="1" applyBorder="1" applyAlignment="1" applyProtection="1">
      <alignment horizontal="center" vertical="center" wrapText="1"/>
      <protection locked="0"/>
    </xf>
    <xf numFmtId="3" fontId="21" fillId="0" borderId="23" xfId="7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10" fillId="0" borderId="0" xfId="7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6" fillId="0" borderId="0" xfId="71" applyFont="1" applyFill="1" applyBorder="1" applyAlignment="1" applyProtection="1">
      <alignment horizontal="center" vertical="center" wrapText="1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3" xfId="68"/>
    <cellStyle name="Обычный 4" xfId="69"/>
    <cellStyle name="Обычный 5" xfId="70"/>
    <cellStyle name="Обычный_1984_4535_Приложение №3 к бюджету_2006-2010" xfId="71"/>
    <cellStyle name="Отдельная ячейка" xfId="72"/>
    <cellStyle name="Отдельная ячейка - константа" xfId="73"/>
    <cellStyle name="Отдельная ячейка - константа [печать]" xfId="74"/>
    <cellStyle name="Отдельная ячейка [печать]" xfId="75"/>
    <cellStyle name="Отдельная ячейка-результат" xfId="76"/>
    <cellStyle name="Отдельная ячейка-результат [печать]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ойства элементов измерения" xfId="83"/>
    <cellStyle name="Свойства элементов измерения [печать]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  <cellStyle name="Элементы осей" xfId="90"/>
    <cellStyle name="Элементы осей [печать]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6"/>
  <sheetViews>
    <sheetView tabSelected="1" view="pageBreakPreview" zoomScale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K16" sqref="K16"/>
    </sheetView>
  </sheetViews>
  <sheetFormatPr defaultColWidth="9.00390625" defaultRowHeight="12.75"/>
  <cols>
    <col min="1" max="1" width="0.6171875" style="7" customWidth="1"/>
    <col min="2" max="2" width="51.00390625" style="7" customWidth="1"/>
    <col min="3" max="3" width="3.125" style="7" customWidth="1"/>
    <col min="4" max="4" width="3.375" style="7" customWidth="1"/>
    <col min="5" max="5" width="4.375" style="7" customWidth="1"/>
    <col min="6" max="6" width="4.25390625" style="7" customWidth="1"/>
    <col min="7" max="7" width="3.375" style="7" customWidth="1"/>
    <col min="8" max="8" width="5.375" style="7" customWidth="1"/>
    <col min="9" max="9" width="3.875" style="7" customWidth="1"/>
    <col min="10" max="10" width="15.125" style="7" customWidth="1"/>
    <col min="11" max="11" width="12.125" style="7" customWidth="1"/>
    <col min="12" max="12" width="10.00390625" style="7" customWidth="1"/>
    <col min="13" max="13" width="20.375" style="7" customWidth="1"/>
    <col min="14" max="14" width="14.75390625" style="7" customWidth="1"/>
    <col min="15" max="15" width="17.375" style="5" customWidth="1"/>
    <col min="16" max="16" width="14.875" style="5" customWidth="1"/>
    <col min="17" max="17" width="14.375" style="5" customWidth="1"/>
    <col min="18" max="16384" width="9.125" style="5" customWidth="1"/>
  </cols>
  <sheetData>
    <row r="1" ht="15.75" hidden="1"/>
    <row r="2" spans="2:14" ht="15.75" customHeight="1" hidden="1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40"/>
      <c r="N2" s="23"/>
    </row>
    <row r="3" spans="2:14" ht="15.75" hidden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40"/>
      <c r="N3" s="23"/>
    </row>
    <row r="4" spans="1:14" ht="47.25" customHeight="1" hidden="1">
      <c r="A4" s="5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40"/>
      <c r="N4" s="23"/>
    </row>
    <row r="5" spans="1:14" ht="43.5" customHeight="1" hidden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24"/>
    </row>
    <row r="6" spans="2:14" ht="15.75" customHeight="1" hidden="1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37.5" customHeight="1">
      <c r="B7" s="88" t="s">
        <v>116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22"/>
    </row>
    <row r="8" spans="2:14" ht="3.75" customHeight="1" hidden="1">
      <c r="B8" s="17"/>
      <c r="J8" s="18"/>
      <c r="K8" s="18"/>
      <c r="L8" s="18"/>
      <c r="M8" s="18"/>
      <c r="N8" s="18"/>
    </row>
    <row r="9" spans="1:14" ht="29.25" customHeight="1">
      <c r="A9" s="72"/>
      <c r="B9" s="74" t="s">
        <v>9</v>
      </c>
      <c r="C9" s="75" t="s">
        <v>24</v>
      </c>
      <c r="D9" s="76"/>
      <c r="E9" s="76"/>
      <c r="F9" s="76"/>
      <c r="G9" s="76"/>
      <c r="H9" s="76"/>
      <c r="I9" s="77"/>
      <c r="J9" s="83" t="s">
        <v>118</v>
      </c>
      <c r="K9" s="84"/>
      <c r="L9" s="84"/>
      <c r="M9" s="85"/>
      <c r="N9" s="25"/>
    </row>
    <row r="10" spans="1:14" ht="77.25" customHeight="1">
      <c r="A10" s="72"/>
      <c r="B10" s="74"/>
      <c r="C10" s="78"/>
      <c r="D10" s="79"/>
      <c r="E10" s="79"/>
      <c r="F10" s="79"/>
      <c r="G10" s="79"/>
      <c r="H10" s="79"/>
      <c r="I10" s="80"/>
      <c r="J10" s="41" t="s">
        <v>115</v>
      </c>
      <c r="K10" s="41" t="s">
        <v>114</v>
      </c>
      <c r="L10" s="41" t="s">
        <v>94</v>
      </c>
      <c r="M10" s="41" t="s">
        <v>117</v>
      </c>
      <c r="N10" s="26"/>
    </row>
    <row r="11" spans="1:14" ht="17.25" customHeight="1">
      <c r="A11" s="19"/>
      <c r="B11" s="46">
        <v>2</v>
      </c>
      <c r="C11" s="73"/>
      <c r="D11" s="73"/>
      <c r="E11" s="73"/>
      <c r="F11" s="73"/>
      <c r="G11" s="73"/>
      <c r="H11" s="73"/>
      <c r="I11" s="73"/>
      <c r="J11" s="47">
        <v>4</v>
      </c>
      <c r="K11" s="47">
        <v>5</v>
      </c>
      <c r="L11" s="47">
        <v>6</v>
      </c>
      <c r="M11" s="47">
        <v>7</v>
      </c>
      <c r="N11" s="27"/>
    </row>
    <row r="12" spans="1:17" s="4" customFormat="1" ht="15.75">
      <c r="A12" s="13"/>
      <c r="B12" s="38" t="s">
        <v>0</v>
      </c>
      <c r="C12" s="48" t="s">
        <v>26</v>
      </c>
      <c r="D12" s="48" t="s">
        <v>27</v>
      </c>
      <c r="E12" s="48" t="s">
        <v>27</v>
      </c>
      <c r="F12" s="48" t="s">
        <v>25</v>
      </c>
      <c r="G12" s="48" t="s">
        <v>27</v>
      </c>
      <c r="H12" s="48" t="s">
        <v>28</v>
      </c>
      <c r="I12" s="48" t="s">
        <v>25</v>
      </c>
      <c r="J12" s="49">
        <f>J13+J15+J20+J22+J28+J29+J37+J42+J21</f>
        <v>126945.51999999999</v>
      </c>
      <c r="K12" s="49">
        <f>K13+K15+K20+K22+K28+K29+K37+K42+K36</f>
        <v>155571.82</v>
      </c>
      <c r="L12" s="49">
        <f>L13+L15+L20+L22+L28+L29+L37+L42+L36</f>
        <v>137736.72</v>
      </c>
      <c r="M12" s="49">
        <f>J12-L12</f>
        <v>-10791.200000000012</v>
      </c>
      <c r="N12" s="28"/>
      <c r="O12" s="12"/>
      <c r="P12" s="12"/>
      <c r="Q12" s="12"/>
    </row>
    <row r="13" spans="1:17" s="4" customFormat="1" ht="15.75">
      <c r="A13" s="13"/>
      <c r="B13" s="38" t="s">
        <v>7</v>
      </c>
      <c r="C13" s="48" t="s">
        <v>26</v>
      </c>
      <c r="D13" s="48" t="s">
        <v>29</v>
      </c>
      <c r="E13" s="48" t="s">
        <v>27</v>
      </c>
      <c r="F13" s="48" t="s">
        <v>25</v>
      </c>
      <c r="G13" s="48" t="s">
        <v>27</v>
      </c>
      <c r="H13" s="48" t="s">
        <v>28</v>
      </c>
      <c r="I13" s="48" t="s">
        <v>25</v>
      </c>
      <c r="J13" s="49">
        <f>J14</f>
        <v>78341</v>
      </c>
      <c r="K13" s="49">
        <f>K14</f>
        <v>85841</v>
      </c>
      <c r="L13" s="49">
        <f>L14</f>
        <v>86596.43</v>
      </c>
      <c r="M13" s="49">
        <f aca="true" t="shared" si="0" ref="M13:M73">J13-L13</f>
        <v>-8255.429999999993</v>
      </c>
      <c r="N13" s="29"/>
      <c r="O13" s="12"/>
      <c r="P13" s="12"/>
      <c r="Q13" s="12"/>
    </row>
    <row r="14" spans="1:17" s="4" customFormat="1" ht="15.75">
      <c r="A14" s="13"/>
      <c r="B14" s="39" t="s">
        <v>8</v>
      </c>
      <c r="C14" s="50" t="s">
        <v>26</v>
      </c>
      <c r="D14" s="50" t="s">
        <v>29</v>
      </c>
      <c r="E14" s="50" t="s">
        <v>32</v>
      </c>
      <c r="F14" s="50" t="s">
        <v>25</v>
      </c>
      <c r="G14" s="50" t="s">
        <v>29</v>
      </c>
      <c r="H14" s="50" t="s">
        <v>28</v>
      </c>
      <c r="I14" s="50" t="s">
        <v>30</v>
      </c>
      <c r="J14" s="51">
        <v>78341</v>
      </c>
      <c r="K14" s="51">
        <v>85841</v>
      </c>
      <c r="L14" s="51">
        <v>86596.43</v>
      </c>
      <c r="M14" s="49">
        <f t="shared" si="0"/>
        <v>-8255.429999999993</v>
      </c>
      <c r="N14" s="30"/>
      <c r="P14" s="12"/>
      <c r="Q14" s="12"/>
    </row>
    <row r="15" spans="1:14" s="3" customFormat="1" ht="22.5" customHeight="1">
      <c r="A15" s="13"/>
      <c r="B15" s="38" t="s">
        <v>10</v>
      </c>
      <c r="C15" s="48" t="s">
        <v>26</v>
      </c>
      <c r="D15" s="48" t="s">
        <v>39</v>
      </c>
      <c r="E15" s="48" t="s">
        <v>27</v>
      </c>
      <c r="F15" s="48" t="s">
        <v>25</v>
      </c>
      <c r="G15" s="48" t="s">
        <v>27</v>
      </c>
      <c r="H15" s="48" t="s">
        <v>28</v>
      </c>
      <c r="I15" s="48" t="s">
        <v>25</v>
      </c>
      <c r="J15" s="49">
        <f>J17+J18+J19</f>
        <v>4001</v>
      </c>
      <c r="K15" s="49">
        <f>K17+K18+K19+K16</f>
        <v>3561</v>
      </c>
      <c r="L15" s="49">
        <f>L17+L18+L19+L16</f>
        <v>2834.6499999999996</v>
      </c>
      <c r="M15" s="49">
        <f t="shared" si="0"/>
        <v>1166.3500000000004</v>
      </c>
      <c r="N15" s="29"/>
    </row>
    <row r="16" spans="1:14" s="3" customFormat="1" ht="22.5" customHeight="1">
      <c r="A16" s="13"/>
      <c r="B16" s="42" t="s">
        <v>112</v>
      </c>
      <c r="C16" s="48" t="s">
        <v>26</v>
      </c>
      <c r="D16" s="48" t="s">
        <v>39</v>
      </c>
      <c r="E16" s="48" t="s">
        <v>37</v>
      </c>
      <c r="F16" s="48" t="s">
        <v>25</v>
      </c>
      <c r="G16" s="48" t="s">
        <v>27</v>
      </c>
      <c r="H16" s="48" t="s">
        <v>28</v>
      </c>
      <c r="I16" s="48" t="s">
        <v>30</v>
      </c>
      <c r="J16" s="49"/>
      <c r="K16" s="49">
        <v>-94</v>
      </c>
      <c r="L16" s="49">
        <v>-47.96</v>
      </c>
      <c r="M16" s="49">
        <f t="shared" si="0"/>
        <v>47.96</v>
      </c>
      <c r="N16" s="29"/>
    </row>
    <row r="17" spans="1:14" s="3" customFormat="1" ht="30.75" customHeight="1">
      <c r="A17" s="13"/>
      <c r="B17" s="39" t="s">
        <v>93</v>
      </c>
      <c r="C17" s="50" t="s">
        <v>26</v>
      </c>
      <c r="D17" s="50" t="s">
        <v>39</v>
      </c>
      <c r="E17" s="50" t="s">
        <v>37</v>
      </c>
      <c r="F17" s="50" t="s">
        <v>25</v>
      </c>
      <c r="G17" s="50" t="s">
        <v>27</v>
      </c>
      <c r="H17" s="50" t="s">
        <v>28</v>
      </c>
      <c r="I17" s="50" t="s">
        <v>30</v>
      </c>
      <c r="J17" s="51">
        <v>33</v>
      </c>
      <c r="K17" s="51">
        <v>73</v>
      </c>
      <c r="L17" s="51">
        <v>70.39</v>
      </c>
      <c r="M17" s="49">
        <f t="shared" si="0"/>
        <v>-37.39</v>
      </c>
      <c r="N17" s="30"/>
    </row>
    <row r="18" spans="1:14" s="3" customFormat="1" ht="30.75" customHeight="1">
      <c r="A18" s="13"/>
      <c r="B18" s="39" t="s">
        <v>78</v>
      </c>
      <c r="C18" s="50" t="s">
        <v>26</v>
      </c>
      <c r="D18" s="50" t="s">
        <v>39</v>
      </c>
      <c r="E18" s="50" t="s">
        <v>41</v>
      </c>
      <c r="F18" s="50" t="s">
        <v>25</v>
      </c>
      <c r="G18" s="50" t="s">
        <v>27</v>
      </c>
      <c r="H18" s="50" t="s">
        <v>28</v>
      </c>
      <c r="I18" s="50" t="s">
        <v>30</v>
      </c>
      <c r="J18" s="52">
        <v>794</v>
      </c>
      <c r="K18" s="52">
        <v>408</v>
      </c>
      <c r="L18" s="52">
        <v>280</v>
      </c>
      <c r="M18" s="49">
        <f t="shared" si="0"/>
        <v>514</v>
      </c>
      <c r="N18" s="31"/>
    </row>
    <row r="19" spans="1:14" s="3" customFormat="1" ht="30.75" customHeight="1">
      <c r="A19" s="13"/>
      <c r="B19" s="39" t="s">
        <v>92</v>
      </c>
      <c r="C19" s="50" t="s">
        <v>26</v>
      </c>
      <c r="D19" s="50" t="s">
        <v>39</v>
      </c>
      <c r="E19" s="50" t="s">
        <v>29</v>
      </c>
      <c r="F19" s="50" t="s">
        <v>91</v>
      </c>
      <c r="G19" s="50" t="s">
        <v>29</v>
      </c>
      <c r="H19" s="50" t="s">
        <v>28</v>
      </c>
      <c r="I19" s="50" t="s">
        <v>30</v>
      </c>
      <c r="J19" s="49">
        <v>3174</v>
      </c>
      <c r="K19" s="49">
        <v>3174</v>
      </c>
      <c r="L19" s="49">
        <v>2532.22</v>
      </c>
      <c r="M19" s="49">
        <f t="shared" si="0"/>
        <v>641.7800000000002</v>
      </c>
      <c r="N19" s="29"/>
    </row>
    <row r="20" spans="1:17" s="3" customFormat="1" ht="24.75" customHeight="1">
      <c r="A20" s="13"/>
      <c r="B20" s="38" t="s">
        <v>11</v>
      </c>
      <c r="C20" s="48" t="s">
        <v>26</v>
      </c>
      <c r="D20" s="48" t="s">
        <v>42</v>
      </c>
      <c r="E20" s="48" t="s">
        <v>27</v>
      </c>
      <c r="F20" s="48" t="s">
        <v>25</v>
      </c>
      <c r="G20" s="48" t="s">
        <v>27</v>
      </c>
      <c r="H20" s="48" t="s">
        <v>28</v>
      </c>
      <c r="I20" s="48" t="s">
        <v>25</v>
      </c>
      <c r="J20" s="49">
        <v>2660</v>
      </c>
      <c r="K20" s="49">
        <v>3150</v>
      </c>
      <c r="L20" s="49">
        <v>3174.73</v>
      </c>
      <c r="M20" s="49">
        <f t="shared" si="0"/>
        <v>-514.73</v>
      </c>
      <c r="N20" s="29"/>
      <c r="O20" s="9"/>
      <c r="P20" s="9"/>
      <c r="Q20" s="9"/>
    </row>
    <row r="21" spans="1:17" s="3" customFormat="1" ht="24.75" customHeight="1" hidden="1">
      <c r="A21" s="13"/>
      <c r="B21" s="38"/>
      <c r="C21" s="48"/>
      <c r="D21" s="48"/>
      <c r="E21" s="48"/>
      <c r="F21" s="48"/>
      <c r="G21" s="48"/>
      <c r="H21" s="48"/>
      <c r="I21" s="48"/>
      <c r="J21" s="49"/>
      <c r="K21" s="49"/>
      <c r="L21" s="49"/>
      <c r="M21" s="49">
        <f t="shared" si="0"/>
        <v>0</v>
      </c>
      <c r="N21" s="29"/>
      <c r="O21" s="9"/>
      <c r="P21" s="9"/>
      <c r="Q21" s="9"/>
    </row>
    <row r="22" spans="1:14" s="3" customFormat="1" ht="49.5" customHeight="1">
      <c r="A22" s="13"/>
      <c r="B22" s="38" t="s">
        <v>12</v>
      </c>
      <c r="C22" s="48" t="s">
        <v>26</v>
      </c>
      <c r="D22" s="48" t="s">
        <v>43</v>
      </c>
      <c r="E22" s="48" t="s">
        <v>27</v>
      </c>
      <c r="F22" s="48" t="s">
        <v>25</v>
      </c>
      <c r="G22" s="48" t="s">
        <v>27</v>
      </c>
      <c r="H22" s="48" t="s">
        <v>28</v>
      </c>
      <c r="I22" s="48" t="s">
        <v>25</v>
      </c>
      <c r="J22" s="49">
        <f>J23+J27</f>
        <v>9769.5</v>
      </c>
      <c r="K22" s="49">
        <f>K23+K27</f>
        <v>18318.6</v>
      </c>
      <c r="L22" s="49">
        <f>L23+L27</f>
        <v>11056.529999999999</v>
      </c>
      <c r="M22" s="49">
        <f t="shared" si="0"/>
        <v>-1287.0299999999988</v>
      </c>
      <c r="N22" s="29"/>
    </row>
    <row r="23" spans="1:17" s="3" customFormat="1" ht="56.25">
      <c r="A23" s="13"/>
      <c r="B23" s="39" t="s">
        <v>55</v>
      </c>
      <c r="C23" s="50" t="s">
        <v>26</v>
      </c>
      <c r="D23" s="50" t="s">
        <v>43</v>
      </c>
      <c r="E23" s="50" t="s">
        <v>39</v>
      </c>
      <c r="F23" s="50" t="s">
        <v>25</v>
      </c>
      <c r="G23" s="50" t="s">
        <v>27</v>
      </c>
      <c r="H23" s="50" t="s">
        <v>28</v>
      </c>
      <c r="I23" s="50" t="s">
        <v>38</v>
      </c>
      <c r="J23" s="51">
        <f>3100+1200+970.5</f>
        <v>5270.5</v>
      </c>
      <c r="K23" s="51">
        <f>3100+1200+970.5+549.1</f>
        <v>5819.6</v>
      </c>
      <c r="L23" s="51">
        <v>5688.54</v>
      </c>
      <c r="M23" s="49">
        <f t="shared" si="0"/>
        <v>-418.03999999999996</v>
      </c>
      <c r="N23" s="30"/>
      <c r="O23" s="9"/>
      <c r="P23" s="9"/>
      <c r="Q23" s="9"/>
    </row>
    <row r="24" spans="1:14" s="3" customFormat="1" ht="78.75" customHeight="1" hidden="1">
      <c r="A24" s="13"/>
      <c r="B24" s="39" t="s">
        <v>56</v>
      </c>
      <c r="C24" s="50" t="s">
        <v>26</v>
      </c>
      <c r="D24" s="50" t="s">
        <v>43</v>
      </c>
      <c r="E24" s="50" t="s">
        <v>39</v>
      </c>
      <c r="F24" s="50" t="s">
        <v>35</v>
      </c>
      <c r="G24" s="50" t="s">
        <v>32</v>
      </c>
      <c r="H24" s="50" t="s">
        <v>28</v>
      </c>
      <c r="I24" s="50" t="s">
        <v>38</v>
      </c>
      <c r="J24" s="51">
        <v>17500</v>
      </c>
      <c r="K24" s="51">
        <v>24500</v>
      </c>
      <c r="L24" s="51"/>
      <c r="M24" s="49">
        <f t="shared" si="0"/>
        <v>17500</v>
      </c>
      <c r="N24" s="30"/>
    </row>
    <row r="25" spans="1:14" s="3" customFormat="1" ht="94.5" customHeight="1" hidden="1">
      <c r="A25" s="13"/>
      <c r="B25" s="39" t="s">
        <v>4</v>
      </c>
      <c r="C25" s="50" t="s">
        <v>26</v>
      </c>
      <c r="D25" s="50" t="s">
        <v>43</v>
      </c>
      <c r="E25" s="50" t="s">
        <v>39</v>
      </c>
      <c r="F25" s="50" t="s">
        <v>36</v>
      </c>
      <c r="G25" s="50" t="s">
        <v>27</v>
      </c>
      <c r="H25" s="50" t="s">
        <v>28</v>
      </c>
      <c r="I25" s="50" t="s">
        <v>38</v>
      </c>
      <c r="J25" s="51">
        <v>35000</v>
      </c>
      <c r="K25" s="51">
        <v>35000</v>
      </c>
      <c r="L25" s="51"/>
      <c r="M25" s="49">
        <f t="shared" si="0"/>
        <v>35000</v>
      </c>
      <c r="N25" s="30"/>
    </row>
    <row r="26" spans="1:14" s="3" customFormat="1" ht="94.5" customHeight="1" hidden="1">
      <c r="A26" s="13"/>
      <c r="B26" s="39" t="s">
        <v>54</v>
      </c>
      <c r="C26" s="50" t="s">
        <v>26</v>
      </c>
      <c r="D26" s="50" t="s">
        <v>43</v>
      </c>
      <c r="E26" s="50" t="s">
        <v>39</v>
      </c>
      <c r="F26" s="50" t="s">
        <v>44</v>
      </c>
      <c r="G26" s="50" t="s">
        <v>32</v>
      </c>
      <c r="H26" s="50" t="s">
        <v>28</v>
      </c>
      <c r="I26" s="50" t="s">
        <v>38</v>
      </c>
      <c r="J26" s="51">
        <v>35000</v>
      </c>
      <c r="K26" s="51">
        <v>35000</v>
      </c>
      <c r="L26" s="51"/>
      <c r="M26" s="49">
        <f t="shared" si="0"/>
        <v>35000</v>
      </c>
      <c r="N26" s="30"/>
    </row>
    <row r="27" spans="1:14" s="3" customFormat="1" ht="67.5" customHeight="1">
      <c r="A27" s="13"/>
      <c r="B27" s="39" t="s">
        <v>80</v>
      </c>
      <c r="C27" s="50" t="s">
        <v>26</v>
      </c>
      <c r="D27" s="50" t="s">
        <v>43</v>
      </c>
      <c r="E27" s="50" t="s">
        <v>81</v>
      </c>
      <c r="F27" s="50" t="s">
        <v>25</v>
      </c>
      <c r="G27" s="50" t="s">
        <v>27</v>
      </c>
      <c r="H27" s="50" t="s">
        <v>28</v>
      </c>
      <c r="I27" s="50" t="s">
        <v>38</v>
      </c>
      <c r="J27" s="51">
        <v>4499</v>
      </c>
      <c r="K27" s="51">
        <f>4338.7+8000+160.3</f>
        <v>12499</v>
      </c>
      <c r="L27" s="51">
        <v>5367.99</v>
      </c>
      <c r="M27" s="49">
        <f t="shared" si="0"/>
        <v>-868.9899999999998</v>
      </c>
      <c r="N27" s="30"/>
    </row>
    <row r="28" spans="1:14" s="3" customFormat="1" ht="21">
      <c r="A28" s="13"/>
      <c r="B28" s="38" t="s">
        <v>13</v>
      </c>
      <c r="C28" s="48" t="s">
        <v>26</v>
      </c>
      <c r="D28" s="48" t="s">
        <v>45</v>
      </c>
      <c r="E28" s="48" t="s">
        <v>27</v>
      </c>
      <c r="F28" s="48" t="s">
        <v>25</v>
      </c>
      <c r="G28" s="48" t="s">
        <v>27</v>
      </c>
      <c r="H28" s="48" t="s">
        <v>28</v>
      </c>
      <c r="I28" s="48" t="s">
        <v>25</v>
      </c>
      <c r="J28" s="49">
        <v>49.9</v>
      </c>
      <c r="K28" s="49">
        <v>142.4</v>
      </c>
      <c r="L28" s="49">
        <v>127.04</v>
      </c>
      <c r="M28" s="49">
        <f t="shared" si="0"/>
        <v>-77.14000000000001</v>
      </c>
      <c r="N28" s="29"/>
    </row>
    <row r="29" spans="1:17" s="3" customFormat="1" ht="21">
      <c r="A29" s="13"/>
      <c r="B29" s="38" t="s">
        <v>59</v>
      </c>
      <c r="C29" s="48" t="s">
        <v>26</v>
      </c>
      <c r="D29" s="48" t="s">
        <v>1</v>
      </c>
      <c r="E29" s="48" t="s">
        <v>27</v>
      </c>
      <c r="F29" s="48" t="s">
        <v>25</v>
      </c>
      <c r="G29" s="48" t="s">
        <v>27</v>
      </c>
      <c r="H29" s="48" t="s">
        <v>28</v>
      </c>
      <c r="I29" s="48" t="s">
        <v>25</v>
      </c>
      <c r="J29" s="49">
        <v>27309</v>
      </c>
      <c r="K29" s="49">
        <v>27309</v>
      </c>
      <c r="L29" s="49">
        <v>20524.22</v>
      </c>
      <c r="M29" s="49">
        <f t="shared" si="0"/>
        <v>6784.779999999999</v>
      </c>
      <c r="N29" s="29"/>
      <c r="O29" s="9"/>
      <c r="P29" s="9"/>
      <c r="Q29" s="9"/>
    </row>
    <row r="30" spans="1:14" s="3" customFormat="1" ht="48.75" customHeight="1" hidden="1">
      <c r="A30" s="13"/>
      <c r="B30" s="53" t="s">
        <v>58</v>
      </c>
      <c r="C30" s="50" t="s">
        <v>26</v>
      </c>
      <c r="D30" s="50" t="s">
        <v>1</v>
      </c>
      <c r="E30" s="50" t="s">
        <v>29</v>
      </c>
      <c r="F30" s="50" t="s">
        <v>60</v>
      </c>
      <c r="G30" s="50" t="s">
        <v>32</v>
      </c>
      <c r="H30" s="50" t="s">
        <v>28</v>
      </c>
      <c r="I30" s="50" t="s">
        <v>2</v>
      </c>
      <c r="J30" s="49">
        <v>30176.5</v>
      </c>
      <c r="K30" s="51"/>
      <c r="L30" s="51"/>
      <c r="M30" s="49">
        <f t="shared" si="0"/>
        <v>30176.5</v>
      </c>
      <c r="N30" s="30"/>
    </row>
    <row r="31" spans="1:17" s="3" customFormat="1" ht="33" customHeight="1" hidden="1">
      <c r="A31" s="13"/>
      <c r="B31" s="53" t="s">
        <v>58</v>
      </c>
      <c r="C31" s="50" t="s">
        <v>26</v>
      </c>
      <c r="D31" s="50" t="s">
        <v>1</v>
      </c>
      <c r="E31" s="50" t="s">
        <v>29</v>
      </c>
      <c r="F31" s="50" t="s">
        <v>60</v>
      </c>
      <c r="G31" s="50" t="s">
        <v>32</v>
      </c>
      <c r="H31" s="50" t="s">
        <v>28</v>
      </c>
      <c r="I31" s="50" t="s">
        <v>2</v>
      </c>
      <c r="J31" s="49">
        <v>30176.5</v>
      </c>
      <c r="K31" s="51"/>
      <c r="L31" s="51"/>
      <c r="M31" s="49">
        <f t="shared" si="0"/>
        <v>30176.5</v>
      </c>
      <c r="N31" s="30"/>
      <c r="O31" s="9"/>
      <c r="P31" s="9"/>
      <c r="Q31" s="9"/>
    </row>
    <row r="32" spans="1:17" s="3" customFormat="1" ht="15.75" hidden="1">
      <c r="A32" s="13"/>
      <c r="B32" s="54" t="s">
        <v>64</v>
      </c>
      <c r="C32" s="48" t="s">
        <v>26</v>
      </c>
      <c r="D32" s="48" t="s">
        <v>1</v>
      </c>
      <c r="E32" s="48" t="s">
        <v>32</v>
      </c>
      <c r="F32" s="48" t="s">
        <v>25</v>
      </c>
      <c r="G32" s="48" t="s">
        <v>27</v>
      </c>
      <c r="H32" s="48" t="s">
        <v>28</v>
      </c>
      <c r="I32" s="48" t="s">
        <v>2</v>
      </c>
      <c r="J32" s="49">
        <v>30176.5</v>
      </c>
      <c r="K32" s="49">
        <f>K33</f>
        <v>0</v>
      </c>
      <c r="L32" s="49"/>
      <c r="M32" s="49">
        <f t="shared" si="0"/>
        <v>30176.5</v>
      </c>
      <c r="N32" s="29"/>
      <c r="O32" s="9"/>
      <c r="P32" s="9"/>
      <c r="Q32" s="9"/>
    </row>
    <row r="33" spans="1:17" s="4" customFormat="1" ht="48.75" customHeight="1" hidden="1">
      <c r="A33" s="13"/>
      <c r="B33" s="53" t="s">
        <v>70</v>
      </c>
      <c r="C33" s="50" t="s">
        <v>26</v>
      </c>
      <c r="D33" s="50" t="s">
        <v>1</v>
      </c>
      <c r="E33" s="50" t="s">
        <v>32</v>
      </c>
      <c r="F33" s="50" t="s">
        <v>63</v>
      </c>
      <c r="G33" s="50" t="s">
        <v>32</v>
      </c>
      <c r="H33" s="50" t="s">
        <v>28</v>
      </c>
      <c r="I33" s="50" t="s">
        <v>2</v>
      </c>
      <c r="J33" s="49">
        <v>30176.5</v>
      </c>
      <c r="K33" s="51"/>
      <c r="L33" s="51"/>
      <c r="M33" s="49">
        <f t="shared" si="0"/>
        <v>30176.5</v>
      </c>
      <c r="N33" s="30"/>
      <c r="O33" s="9"/>
      <c r="P33" s="9"/>
      <c r="Q33" s="9"/>
    </row>
    <row r="34" spans="1:14" s="3" customFormat="1" ht="22.5" hidden="1">
      <c r="A34" s="13"/>
      <c r="B34" s="53" t="s">
        <v>70</v>
      </c>
      <c r="C34" s="50" t="s">
        <v>26</v>
      </c>
      <c r="D34" s="50" t="s">
        <v>1</v>
      </c>
      <c r="E34" s="50" t="s">
        <v>32</v>
      </c>
      <c r="F34" s="50" t="s">
        <v>63</v>
      </c>
      <c r="G34" s="50" t="s">
        <v>32</v>
      </c>
      <c r="H34" s="50" t="s">
        <v>28</v>
      </c>
      <c r="I34" s="50" t="s">
        <v>2</v>
      </c>
      <c r="J34" s="49">
        <v>30176.5</v>
      </c>
      <c r="K34" s="51"/>
      <c r="L34" s="51"/>
      <c r="M34" s="49">
        <f t="shared" si="0"/>
        <v>30176.5</v>
      </c>
      <c r="N34" s="30"/>
    </row>
    <row r="35" spans="1:14" s="3" customFormat="1" ht="22.5" hidden="1">
      <c r="A35" s="13"/>
      <c r="B35" s="53" t="s">
        <v>70</v>
      </c>
      <c r="C35" s="50" t="s">
        <v>26</v>
      </c>
      <c r="D35" s="50" t="s">
        <v>1</v>
      </c>
      <c r="E35" s="50" t="s">
        <v>32</v>
      </c>
      <c r="F35" s="50" t="s">
        <v>63</v>
      </c>
      <c r="G35" s="50" t="s">
        <v>32</v>
      </c>
      <c r="H35" s="50" t="s">
        <v>28</v>
      </c>
      <c r="I35" s="50" t="s">
        <v>2</v>
      </c>
      <c r="J35" s="49">
        <v>30176.5</v>
      </c>
      <c r="K35" s="51"/>
      <c r="L35" s="51"/>
      <c r="M35" s="49">
        <f t="shared" si="0"/>
        <v>30176.5</v>
      </c>
      <c r="N35" s="30"/>
    </row>
    <row r="36" spans="1:14" s="3" customFormat="1" ht="22.5">
      <c r="A36" s="13"/>
      <c r="B36" s="55" t="s">
        <v>105</v>
      </c>
      <c r="C36" s="50" t="s">
        <v>26</v>
      </c>
      <c r="D36" s="50" t="s">
        <v>1</v>
      </c>
      <c r="E36" s="50" t="s">
        <v>32</v>
      </c>
      <c r="F36" s="50" t="s">
        <v>95</v>
      </c>
      <c r="G36" s="50" t="s">
        <v>39</v>
      </c>
      <c r="H36" s="50" t="s">
        <v>28</v>
      </c>
      <c r="I36" s="50" t="s">
        <v>2</v>
      </c>
      <c r="J36" s="49"/>
      <c r="K36" s="51">
        <v>55.06</v>
      </c>
      <c r="L36" s="51">
        <v>54.92</v>
      </c>
      <c r="M36" s="49">
        <f t="shared" si="0"/>
        <v>-54.92</v>
      </c>
      <c r="N36" s="30"/>
    </row>
    <row r="37" spans="1:17" s="4" customFormat="1" ht="21">
      <c r="A37" s="13"/>
      <c r="B37" s="38" t="s">
        <v>14</v>
      </c>
      <c r="C37" s="48" t="s">
        <v>26</v>
      </c>
      <c r="D37" s="48" t="s">
        <v>46</v>
      </c>
      <c r="E37" s="48" t="s">
        <v>27</v>
      </c>
      <c r="F37" s="48" t="s">
        <v>25</v>
      </c>
      <c r="G37" s="48" t="s">
        <v>27</v>
      </c>
      <c r="H37" s="48" t="s">
        <v>28</v>
      </c>
      <c r="I37" s="48" t="s">
        <v>25</v>
      </c>
      <c r="J37" s="49">
        <f>J38+J41</f>
        <v>2043</v>
      </c>
      <c r="K37" s="49">
        <f>K38+K41+K39+K40</f>
        <v>9390.2</v>
      </c>
      <c r="L37" s="49">
        <f>L38+L41+L39+L40+0.01</f>
        <v>6484.17</v>
      </c>
      <c r="M37" s="49">
        <f t="shared" si="0"/>
        <v>-4441.17</v>
      </c>
      <c r="N37" s="29"/>
      <c r="O37" s="12"/>
      <c r="P37" s="12"/>
      <c r="Q37" s="12"/>
    </row>
    <row r="38" spans="1:14" s="3" customFormat="1" ht="47.25" customHeight="1">
      <c r="A38" s="13"/>
      <c r="B38" s="39" t="s">
        <v>69</v>
      </c>
      <c r="C38" s="50" t="s">
        <v>26</v>
      </c>
      <c r="D38" s="50" t="s">
        <v>46</v>
      </c>
      <c r="E38" s="50" t="s">
        <v>32</v>
      </c>
      <c r="F38" s="50" t="s">
        <v>25</v>
      </c>
      <c r="G38" s="50" t="s">
        <v>27</v>
      </c>
      <c r="H38" s="50" t="s">
        <v>28</v>
      </c>
      <c r="I38" s="50" t="s">
        <v>25</v>
      </c>
      <c r="J38" s="51">
        <v>1601.7</v>
      </c>
      <c r="K38" s="51">
        <v>7895.2</v>
      </c>
      <c r="L38" s="51">
        <v>5202.51</v>
      </c>
      <c r="M38" s="49">
        <f t="shared" si="0"/>
        <v>-3600.8100000000004</v>
      </c>
      <c r="N38" s="30"/>
    </row>
    <row r="39" spans="1:14" s="3" customFormat="1" ht="47.25" customHeight="1">
      <c r="A39" s="13"/>
      <c r="B39" s="43" t="s">
        <v>106</v>
      </c>
      <c r="C39" s="50" t="s">
        <v>26</v>
      </c>
      <c r="D39" s="50" t="s">
        <v>46</v>
      </c>
      <c r="E39" s="50" t="s">
        <v>32</v>
      </c>
      <c r="F39" s="50" t="s">
        <v>96</v>
      </c>
      <c r="G39" s="50" t="s">
        <v>39</v>
      </c>
      <c r="H39" s="50" t="s">
        <v>28</v>
      </c>
      <c r="I39" s="50" t="s">
        <v>97</v>
      </c>
      <c r="J39" s="51"/>
      <c r="K39" s="51">
        <v>469.37</v>
      </c>
      <c r="L39" s="51">
        <v>469.37</v>
      </c>
      <c r="M39" s="49">
        <f t="shared" si="0"/>
        <v>-469.37</v>
      </c>
      <c r="N39" s="30"/>
    </row>
    <row r="40" spans="1:14" s="3" customFormat="1" ht="47.25" customHeight="1">
      <c r="A40" s="13"/>
      <c r="B40" s="44" t="s">
        <v>107</v>
      </c>
      <c r="C40" s="50" t="s">
        <v>26</v>
      </c>
      <c r="D40" s="50" t="s">
        <v>46</v>
      </c>
      <c r="E40" s="50" t="s">
        <v>32</v>
      </c>
      <c r="F40" s="50" t="s">
        <v>98</v>
      </c>
      <c r="G40" s="50" t="s">
        <v>39</v>
      </c>
      <c r="H40" s="50" t="s">
        <v>28</v>
      </c>
      <c r="I40" s="50" t="s">
        <v>97</v>
      </c>
      <c r="J40" s="51"/>
      <c r="K40" s="51">
        <v>245.5</v>
      </c>
      <c r="L40" s="51">
        <v>245.5</v>
      </c>
      <c r="M40" s="49">
        <f t="shared" si="0"/>
        <v>-245.5</v>
      </c>
      <c r="N40" s="30"/>
    </row>
    <row r="41" spans="1:17" s="3" customFormat="1" ht="22.5">
      <c r="A41" s="13"/>
      <c r="B41" s="39" t="s">
        <v>67</v>
      </c>
      <c r="C41" s="50" t="s">
        <v>26</v>
      </c>
      <c r="D41" s="50" t="s">
        <v>46</v>
      </c>
      <c r="E41" s="50" t="s">
        <v>40</v>
      </c>
      <c r="F41" s="50" t="s">
        <v>25</v>
      </c>
      <c r="G41" s="50" t="s">
        <v>27</v>
      </c>
      <c r="H41" s="50" t="s">
        <v>28</v>
      </c>
      <c r="I41" s="50" t="s">
        <v>5</v>
      </c>
      <c r="J41" s="51">
        <v>441.3</v>
      </c>
      <c r="K41" s="51">
        <v>780.13</v>
      </c>
      <c r="L41" s="51">
        <v>566.78</v>
      </c>
      <c r="M41" s="49">
        <f t="shared" si="0"/>
        <v>-125.47999999999996</v>
      </c>
      <c r="N41" s="30"/>
      <c r="O41" s="9"/>
      <c r="P41" s="9"/>
      <c r="Q41" s="9"/>
    </row>
    <row r="42" spans="1:14" s="3" customFormat="1" ht="21" customHeight="1">
      <c r="A42" s="13"/>
      <c r="B42" s="38" t="s">
        <v>15</v>
      </c>
      <c r="C42" s="48" t="s">
        <v>26</v>
      </c>
      <c r="D42" s="48" t="s">
        <v>48</v>
      </c>
      <c r="E42" s="48" t="s">
        <v>27</v>
      </c>
      <c r="F42" s="48" t="s">
        <v>25</v>
      </c>
      <c r="G42" s="48" t="s">
        <v>27</v>
      </c>
      <c r="H42" s="48" t="s">
        <v>28</v>
      </c>
      <c r="I42" s="48" t="s">
        <v>25</v>
      </c>
      <c r="J42" s="49">
        <f>2+1300+37.82+1432.3</f>
        <v>2772.12</v>
      </c>
      <c r="K42" s="49">
        <v>7804.56</v>
      </c>
      <c r="L42" s="49">
        <v>6884.03</v>
      </c>
      <c r="M42" s="49">
        <f t="shared" si="0"/>
        <v>-4111.91</v>
      </c>
      <c r="N42" s="29"/>
    </row>
    <row r="43" spans="1:14" s="3" customFormat="1" ht="22.5" hidden="1">
      <c r="A43" s="13"/>
      <c r="B43" s="39" t="s">
        <v>57</v>
      </c>
      <c r="C43" s="50" t="s">
        <v>26</v>
      </c>
      <c r="D43" s="50" t="s">
        <v>48</v>
      </c>
      <c r="E43" s="50" t="s">
        <v>37</v>
      </c>
      <c r="F43" s="50" t="s">
        <v>25</v>
      </c>
      <c r="G43" s="50" t="s">
        <v>27</v>
      </c>
      <c r="H43" s="50" t="s">
        <v>28</v>
      </c>
      <c r="I43" s="50" t="s">
        <v>47</v>
      </c>
      <c r="J43" s="51">
        <v>74</v>
      </c>
      <c r="K43" s="51">
        <v>80</v>
      </c>
      <c r="L43" s="51"/>
      <c r="M43" s="49">
        <f t="shared" si="0"/>
        <v>74</v>
      </c>
      <c r="N43" s="30"/>
    </row>
    <row r="44" spans="1:17" s="3" customFormat="1" ht="45" hidden="1">
      <c r="A44" s="13"/>
      <c r="B44" s="39" t="s">
        <v>87</v>
      </c>
      <c r="C44" s="50" t="s">
        <v>26</v>
      </c>
      <c r="D44" s="50" t="s">
        <v>48</v>
      </c>
      <c r="E44" s="50" t="s">
        <v>40</v>
      </c>
      <c r="F44" s="50" t="s">
        <v>25</v>
      </c>
      <c r="G44" s="50" t="s">
        <v>29</v>
      </c>
      <c r="H44" s="50" t="s">
        <v>75</v>
      </c>
      <c r="I44" s="50" t="s">
        <v>47</v>
      </c>
      <c r="J44" s="51">
        <v>20</v>
      </c>
      <c r="K44" s="51">
        <v>20</v>
      </c>
      <c r="L44" s="51"/>
      <c r="M44" s="49">
        <f t="shared" si="0"/>
        <v>20</v>
      </c>
      <c r="N44" s="30"/>
      <c r="O44" s="9"/>
      <c r="P44" s="9"/>
      <c r="Q44" s="9"/>
    </row>
    <row r="45" spans="1:17" s="3" customFormat="1" ht="45" hidden="1">
      <c r="A45" s="13"/>
      <c r="B45" s="39" t="s">
        <v>82</v>
      </c>
      <c r="C45" s="50" t="s">
        <v>26</v>
      </c>
      <c r="D45" s="50" t="s">
        <v>48</v>
      </c>
      <c r="E45" s="50" t="s">
        <v>42</v>
      </c>
      <c r="F45" s="50" t="s">
        <v>25</v>
      </c>
      <c r="G45" s="50" t="s">
        <v>27</v>
      </c>
      <c r="H45" s="50" t="s">
        <v>28</v>
      </c>
      <c r="I45" s="50" t="s">
        <v>47</v>
      </c>
      <c r="J45" s="51">
        <v>25</v>
      </c>
      <c r="K45" s="51">
        <v>25</v>
      </c>
      <c r="L45" s="51"/>
      <c r="M45" s="49">
        <f t="shared" si="0"/>
        <v>25</v>
      </c>
      <c r="N45" s="30"/>
      <c r="O45" s="9"/>
      <c r="P45" s="9"/>
      <c r="Q45" s="9"/>
    </row>
    <row r="46" spans="1:17" s="3" customFormat="1" ht="38.25" customHeight="1" hidden="1">
      <c r="A46" s="13"/>
      <c r="B46" s="39" t="s">
        <v>16</v>
      </c>
      <c r="C46" s="50" t="s">
        <v>26</v>
      </c>
      <c r="D46" s="50" t="s">
        <v>48</v>
      </c>
      <c r="E46" s="50" t="s">
        <v>49</v>
      </c>
      <c r="F46" s="50" t="s">
        <v>25</v>
      </c>
      <c r="G46" s="50" t="s">
        <v>27</v>
      </c>
      <c r="H46" s="50" t="s">
        <v>28</v>
      </c>
      <c r="I46" s="50" t="s">
        <v>47</v>
      </c>
      <c r="J46" s="51">
        <f>J47+J48</f>
        <v>0</v>
      </c>
      <c r="K46" s="51">
        <f>K47+K48</f>
        <v>0</v>
      </c>
      <c r="L46" s="51"/>
      <c r="M46" s="49">
        <f t="shared" si="0"/>
        <v>0</v>
      </c>
      <c r="N46" s="30"/>
      <c r="O46" s="9"/>
      <c r="P46" s="9"/>
      <c r="Q46" s="9"/>
    </row>
    <row r="47" spans="1:14" s="3" customFormat="1" ht="52.5" customHeight="1" hidden="1">
      <c r="A47" s="14"/>
      <c r="B47" s="39" t="s">
        <v>17</v>
      </c>
      <c r="C47" s="50" t="s">
        <v>26</v>
      </c>
      <c r="D47" s="50" t="s">
        <v>48</v>
      </c>
      <c r="E47" s="50" t="s">
        <v>49</v>
      </c>
      <c r="F47" s="50" t="s">
        <v>33</v>
      </c>
      <c r="G47" s="50" t="s">
        <v>32</v>
      </c>
      <c r="H47" s="50" t="s">
        <v>28</v>
      </c>
      <c r="I47" s="50" t="s">
        <v>47</v>
      </c>
      <c r="J47" s="51"/>
      <c r="K47" s="51"/>
      <c r="L47" s="51"/>
      <c r="M47" s="49">
        <f t="shared" si="0"/>
        <v>0</v>
      </c>
      <c r="N47" s="30"/>
    </row>
    <row r="48" spans="1:17" s="3" customFormat="1" ht="33.75" hidden="1">
      <c r="A48" s="14"/>
      <c r="B48" s="39" t="s">
        <v>17</v>
      </c>
      <c r="C48" s="50" t="s">
        <v>26</v>
      </c>
      <c r="D48" s="50" t="s">
        <v>48</v>
      </c>
      <c r="E48" s="50" t="s">
        <v>49</v>
      </c>
      <c r="F48" s="50" t="s">
        <v>33</v>
      </c>
      <c r="G48" s="50" t="s">
        <v>32</v>
      </c>
      <c r="H48" s="50" t="s">
        <v>28</v>
      </c>
      <c r="I48" s="50" t="s">
        <v>47</v>
      </c>
      <c r="J48" s="51"/>
      <c r="K48" s="51"/>
      <c r="L48" s="51"/>
      <c r="M48" s="49">
        <f t="shared" si="0"/>
        <v>0</v>
      </c>
      <c r="N48" s="30"/>
      <c r="O48" s="9"/>
      <c r="P48" s="9"/>
      <c r="Q48" s="9"/>
    </row>
    <row r="49" spans="1:14" s="3" customFormat="1" ht="51" customHeight="1" hidden="1">
      <c r="A49" s="13"/>
      <c r="B49" s="39" t="s">
        <v>18</v>
      </c>
      <c r="C49" s="50" t="s">
        <v>26</v>
      </c>
      <c r="D49" s="50" t="s">
        <v>48</v>
      </c>
      <c r="E49" s="50" t="s">
        <v>50</v>
      </c>
      <c r="F49" s="50" t="s">
        <v>25</v>
      </c>
      <c r="G49" s="50" t="s">
        <v>27</v>
      </c>
      <c r="H49" s="50" t="s">
        <v>28</v>
      </c>
      <c r="I49" s="50" t="s">
        <v>47</v>
      </c>
      <c r="J49" s="51"/>
      <c r="K49" s="51"/>
      <c r="L49" s="51"/>
      <c r="M49" s="49">
        <f t="shared" si="0"/>
        <v>0</v>
      </c>
      <c r="N49" s="30"/>
    </row>
    <row r="50" spans="1:17" s="3" customFormat="1" ht="32.25" customHeight="1" hidden="1">
      <c r="A50" s="14"/>
      <c r="B50" s="39" t="s">
        <v>76</v>
      </c>
      <c r="C50" s="50" t="s">
        <v>26</v>
      </c>
      <c r="D50" s="50" t="s">
        <v>48</v>
      </c>
      <c r="E50" s="50" t="s">
        <v>50</v>
      </c>
      <c r="F50" s="50" t="s">
        <v>34</v>
      </c>
      <c r="G50" s="50" t="s">
        <v>32</v>
      </c>
      <c r="H50" s="50" t="s">
        <v>28</v>
      </c>
      <c r="I50" s="50" t="s">
        <v>47</v>
      </c>
      <c r="J50" s="51"/>
      <c r="K50" s="51"/>
      <c r="L50" s="51"/>
      <c r="M50" s="49">
        <f t="shared" si="0"/>
        <v>0</v>
      </c>
      <c r="N50" s="30"/>
      <c r="O50" s="9"/>
      <c r="P50" s="9"/>
      <c r="Q50" s="9"/>
    </row>
    <row r="51" spans="1:14" s="3" customFormat="1" ht="47.25" customHeight="1" hidden="1">
      <c r="A51" s="13"/>
      <c r="B51" s="56" t="s">
        <v>68</v>
      </c>
      <c r="C51" s="50" t="s">
        <v>26</v>
      </c>
      <c r="D51" s="50" t="s">
        <v>48</v>
      </c>
      <c r="E51" s="50" t="s">
        <v>66</v>
      </c>
      <c r="F51" s="50" t="s">
        <v>25</v>
      </c>
      <c r="G51" s="50" t="s">
        <v>27</v>
      </c>
      <c r="H51" s="50" t="s">
        <v>28</v>
      </c>
      <c r="I51" s="50" t="s">
        <v>47</v>
      </c>
      <c r="J51" s="51">
        <v>15</v>
      </c>
      <c r="K51" s="51">
        <v>15</v>
      </c>
      <c r="L51" s="51"/>
      <c r="M51" s="49">
        <f t="shared" si="0"/>
        <v>15</v>
      </c>
      <c r="N51" s="30"/>
    </row>
    <row r="52" spans="1:17" s="4" customFormat="1" ht="31.5" customHeight="1" hidden="1">
      <c r="A52" s="13"/>
      <c r="B52" s="39" t="s">
        <v>21</v>
      </c>
      <c r="C52" s="50" t="s">
        <v>26</v>
      </c>
      <c r="D52" s="50" t="s">
        <v>48</v>
      </c>
      <c r="E52" s="50" t="s">
        <v>52</v>
      </c>
      <c r="F52" s="50" t="s">
        <v>25</v>
      </c>
      <c r="G52" s="50" t="s">
        <v>29</v>
      </c>
      <c r="H52" s="50" t="s">
        <v>28</v>
      </c>
      <c r="I52" s="50" t="s">
        <v>47</v>
      </c>
      <c r="J52" s="52">
        <f>J53+J54</f>
        <v>0</v>
      </c>
      <c r="K52" s="52">
        <f>K53+K54</f>
        <v>0</v>
      </c>
      <c r="L52" s="52"/>
      <c r="M52" s="49">
        <f t="shared" si="0"/>
        <v>0</v>
      </c>
      <c r="N52" s="31"/>
      <c r="O52" s="12"/>
      <c r="P52" s="12"/>
      <c r="Q52" s="12"/>
    </row>
    <row r="53" spans="1:14" s="4" customFormat="1" ht="81" customHeight="1" hidden="1">
      <c r="A53" s="13"/>
      <c r="B53" s="39" t="s">
        <v>21</v>
      </c>
      <c r="C53" s="50" t="s">
        <v>26</v>
      </c>
      <c r="D53" s="50" t="s">
        <v>48</v>
      </c>
      <c r="E53" s="50" t="s">
        <v>52</v>
      </c>
      <c r="F53" s="50" t="s">
        <v>25</v>
      </c>
      <c r="G53" s="50" t="s">
        <v>29</v>
      </c>
      <c r="H53" s="50" t="s">
        <v>28</v>
      </c>
      <c r="I53" s="50" t="s">
        <v>47</v>
      </c>
      <c r="J53" s="51"/>
      <c r="K53" s="51"/>
      <c r="L53" s="51"/>
      <c r="M53" s="49">
        <f t="shared" si="0"/>
        <v>0</v>
      </c>
      <c r="N53" s="30"/>
    </row>
    <row r="54" spans="1:17" s="3" customFormat="1" ht="128.25" customHeight="1" hidden="1">
      <c r="A54" s="13"/>
      <c r="B54" s="39" t="s">
        <v>21</v>
      </c>
      <c r="C54" s="50" t="s">
        <v>26</v>
      </c>
      <c r="D54" s="50" t="s">
        <v>48</v>
      </c>
      <c r="E54" s="50" t="s">
        <v>52</v>
      </c>
      <c r="F54" s="50" t="s">
        <v>25</v>
      </c>
      <c r="G54" s="50" t="s">
        <v>29</v>
      </c>
      <c r="H54" s="50" t="s">
        <v>28</v>
      </c>
      <c r="I54" s="50" t="s">
        <v>47</v>
      </c>
      <c r="J54" s="51"/>
      <c r="K54" s="51"/>
      <c r="L54" s="51"/>
      <c r="M54" s="49">
        <f t="shared" si="0"/>
        <v>0</v>
      </c>
      <c r="N54" s="30"/>
      <c r="O54" s="9"/>
      <c r="P54" s="9"/>
      <c r="Q54" s="9"/>
    </row>
    <row r="55" spans="1:14" s="4" customFormat="1" ht="22.5" hidden="1">
      <c r="A55" s="13"/>
      <c r="B55" s="39" t="s">
        <v>88</v>
      </c>
      <c r="C55" s="50" t="s">
        <v>26</v>
      </c>
      <c r="D55" s="50" t="s">
        <v>48</v>
      </c>
      <c r="E55" s="50" t="s">
        <v>73</v>
      </c>
      <c r="F55" s="50" t="s">
        <v>25</v>
      </c>
      <c r="G55" s="50" t="s">
        <v>29</v>
      </c>
      <c r="H55" s="50" t="s">
        <v>28</v>
      </c>
      <c r="I55" s="50" t="s">
        <v>47</v>
      </c>
      <c r="J55" s="51">
        <v>12</v>
      </c>
      <c r="K55" s="51">
        <v>12</v>
      </c>
      <c r="L55" s="51"/>
      <c r="M55" s="49">
        <f t="shared" si="0"/>
        <v>12</v>
      </c>
      <c r="N55" s="30"/>
    </row>
    <row r="56" spans="1:17" s="4" customFormat="1" ht="39" customHeight="1" hidden="1">
      <c r="A56" s="13"/>
      <c r="B56" s="57" t="s">
        <v>83</v>
      </c>
      <c r="C56" s="50" t="s">
        <v>26</v>
      </c>
      <c r="D56" s="50" t="s">
        <v>48</v>
      </c>
      <c r="E56" s="50" t="s">
        <v>61</v>
      </c>
      <c r="F56" s="50" t="s">
        <v>31</v>
      </c>
      <c r="G56" s="50" t="s">
        <v>29</v>
      </c>
      <c r="H56" s="50" t="s">
        <v>28</v>
      </c>
      <c r="I56" s="50" t="s">
        <v>47</v>
      </c>
      <c r="J56" s="51"/>
      <c r="K56" s="51"/>
      <c r="L56" s="51"/>
      <c r="M56" s="49">
        <f t="shared" si="0"/>
        <v>0</v>
      </c>
      <c r="N56" s="30"/>
      <c r="O56" s="12"/>
      <c r="P56" s="12"/>
      <c r="Q56" s="12"/>
    </row>
    <row r="57" spans="1:24" s="4" customFormat="1" ht="22.5" hidden="1">
      <c r="A57" s="14"/>
      <c r="B57" s="39" t="s">
        <v>62</v>
      </c>
      <c r="C57" s="50" t="s">
        <v>26</v>
      </c>
      <c r="D57" s="50" t="s">
        <v>48</v>
      </c>
      <c r="E57" s="50" t="s">
        <v>61</v>
      </c>
      <c r="F57" s="50" t="s">
        <v>33</v>
      </c>
      <c r="G57" s="50" t="s">
        <v>29</v>
      </c>
      <c r="H57" s="50" t="s">
        <v>28</v>
      </c>
      <c r="I57" s="50" t="s">
        <v>47</v>
      </c>
      <c r="J57" s="51"/>
      <c r="K57" s="51"/>
      <c r="L57" s="51"/>
      <c r="M57" s="49">
        <f t="shared" si="0"/>
        <v>0</v>
      </c>
      <c r="N57" s="30"/>
      <c r="O57" s="10"/>
      <c r="P57" s="6"/>
      <c r="Q57" s="6"/>
      <c r="R57" s="6"/>
      <c r="S57" s="6"/>
      <c r="T57" s="6"/>
      <c r="U57" s="6"/>
      <c r="V57" s="6"/>
      <c r="W57" s="6"/>
      <c r="X57" s="11"/>
    </row>
    <row r="58" spans="1:17" s="4" customFormat="1" ht="22.5" hidden="1">
      <c r="A58" s="13"/>
      <c r="B58" s="39" t="s">
        <v>62</v>
      </c>
      <c r="C58" s="50" t="s">
        <v>26</v>
      </c>
      <c r="D58" s="50" t="s">
        <v>48</v>
      </c>
      <c r="E58" s="50" t="s">
        <v>61</v>
      </c>
      <c r="F58" s="50" t="s">
        <v>33</v>
      </c>
      <c r="G58" s="50" t="s">
        <v>29</v>
      </c>
      <c r="H58" s="50" t="s">
        <v>28</v>
      </c>
      <c r="I58" s="50" t="s">
        <v>47</v>
      </c>
      <c r="J58" s="51"/>
      <c r="K58" s="51"/>
      <c r="L58" s="51"/>
      <c r="M58" s="49">
        <f t="shared" si="0"/>
        <v>0</v>
      </c>
      <c r="N58" s="30"/>
      <c r="O58" s="12"/>
      <c r="P58" s="12"/>
      <c r="Q58" s="12"/>
    </row>
    <row r="59" spans="1:14" s="4" customFormat="1" ht="67.5" customHeight="1" hidden="1">
      <c r="A59" s="13"/>
      <c r="B59" s="39" t="s">
        <v>84</v>
      </c>
      <c r="C59" s="50" t="s">
        <v>26</v>
      </c>
      <c r="D59" s="50" t="s">
        <v>48</v>
      </c>
      <c r="E59" s="50" t="s">
        <v>85</v>
      </c>
      <c r="F59" s="50" t="s">
        <v>25</v>
      </c>
      <c r="G59" s="50" t="s">
        <v>27</v>
      </c>
      <c r="H59" s="50" t="s">
        <v>28</v>
      </c>
      <c r="I59" s="50" t="s">
        <v>47</v>
      </c>
      <c r="J59" s="51">
        <v>100</v>
      </c>
      <c r="K59" s="51">
        <v>100</v>
      </c>
      <c r="L59" s="51"/>
      <c r="M59" s="49">
        <f t="shared" si="0"/>
        <v>100</v>
      </c>
      <c r="N59" s="30"/>
    </row>
    <row r="60" spans="1:14" s="4" customFormat="1" ht="36.75" customHeight="1" hidden="1">
      <c r="A60" s="13"/>
      <c r="B60" s="39" t="s">
        <v>19</v>
      </c>
      <c r="C60" s="50" t="s">
        <v>26</v>
      </c>
      <c r="D60" s="50" t="s">
        <v>48</v>
      </c>
      <c r="E60" s="50" t="s">
        <v>51</v>
      </c>
      <c r="F60" s="50" t="s">
        <v>25</v>
      </c>
      <c r="G60" s="50" t="s">
        <v>27</v>
      </c>
      <c r="H60" s="50" t="s">
        <v>28</v>
      </c>
      <c r="I60" s="50" t="s">
        <v>47</v>
      </c>
      <c r="J60" s="51">
        <v>483.4</v>
      </c>
      <c r="K60" s="51">
        <v>483</v>
      </c>
      <c r="L60" s="51"/>
      <c r="M60" s="49">
        <f t="shared" si="0"/>
        <v>483.4</v>
      </c>
      <c r="N60" s="30"/>
    </row>
    <row r="61" spans="1:14" s="4" customFormat="1" ht="47.25" customHeight="1" hidden="1">
      <c r="A61" s="20"/>
      <c r="B61" s="39" t="s">
        <v>20</v>
      </c>
      <c r="C61" s="50" t="s">
        <v>26</v>
      </c>
      <c r="D61" s="50" t="s">
        <v>48</v>
      </c>
      <c r="E61" s="50" t="s">
        <v>51</v>
      </c>
      <c r="F61" s="50" t="s">
        <v>33</v>
      </c>
      <c r="G61" s="50" t="s">
        <v>32</v>
      </c>
      <c r="H61" s="50" t="s">
        <v>28</v>
      </c>
      <c r="I61" s="50" t="s">
        <v>47</v>
      </c>
      <c r="J61" s="52"/>
      <c r="K61" s="52"/>
      <c r="L61" s="52"/>
      <c r="M61" s="49">
        <f t="shared" si="0"/>
        <v>0</v>
      </c>
      <c r="N61" s="31"/>
    </row>
    <row r="62" spans="1:14" s="4" customFormat="1" ht="15.75">
      <c r="A62" s="15"/>
      <c r="B62" s="58" t="s">
        <v>22</v>
      </c>
      <c r="C62" s="48" t="s">
        <v>53</v>
      </c>
      <c r="D62" s="48" t="s">
        <v>27</v>
      </c>
      <c r="E62" s="48" t="s">
        <v>27</v>
      </c>
      <c r="F62" s="48" t="s">
        <v>25</v>
      </c>
      <c r="G62" s="48" t="s">
        <v>27</v>
      </c>
      <c r="H62" s="48" t="s">
        <v>28</v>
      </c>
      <c r="I62" s="48" t="s">
        <v>25</v>
      </c>
      <c r="J62" s="59">
        <f>J63</f>
        <v>776964.4199999999</v>
      </c>
      <c r="K62" s="59">
        <f>K63</f>
        <v>998622.9400000001</v>
      </c>
      <c r="L62" s="59">
        <f>L63</f>
        <v>995732.79</v>
      </c>
      <c r="M62" s="49">
        <f t="shared" si="0"/>
        <v>-218768.3700000001</v>
      </c>
      <c r="N62" s="32"/>
    </row>
    <row r="63" spans="1:14" s="4" customFormat="1" ht="22.5">
      <c r="A63" s="15"/>
      <c r="B63" s="60" t="s">
        <v>23</v>
      </c>
      <c r="C63" s="50" t="s">
        <v>53</v>
      </c>
      <c r="D63" s="50" t="s">
        <v>32</v>
      </c>
      <c r="E63" s="50" t="s">
        <v>27</v>
      </c>
      <c r="F63" s="50" t="s">
        <v>25</v>
      </c>
      <c r="G63" s="50" t="s">
        <v>27</v>
      </c>
      <c r="H63" s="50" t="s">
        <v>28</v>
      </c>
      <c r="I63" s="50" t="s">
        <v>25</v>
      </c>
      <c r="J63" s="51">
        <f>J64+J66+J67+J69+J68</f>
        <v>776964.4199999999</v>
      </c>
      <c r="K63" s="51">
        <f>K64+K66+K67+K69+K68+K65+K70+K71+K72</f>
        <v>998622.9400000001</v>
      </c>
      <c r="L63" s="51">
        <f>L64+L66+L67+L69+L68+L65+L70+L71+L72-0.01</f>
        <v>995732.79</v>
      </c>
      <c r="M63" s="49">
        <f t="shared" si="0"/>
        <v>-218768.3700000001</v>
      </c>
      <c r="N63" s="30"/>
    </row>
    <row r="64" spans="1:14" s="4" customFormat="1" ht="15.75">
      <c r="A64" s="15"/>
      <c r="B64" s="60" t="s">
        <v>77</v>
      </c>
      <c r="C64" s="50" t="s">
        <v>53</v>
      </c>
      <c r="D64" s="50" t="s">
        <v>32</v>
      </c>
      <c r="E64" s="50" t="s">
        <v>72</v>
      </c>
      <c r="F64" s="50" t="s">
        <v>25</v>
      </c>
      <c r="G64" s="50" t="s">
        <v>27</v>
      </c>
      <c r="H64" s="50" t="s">
        <v>28</v>
      </c>
      <c r="I64" s="50" t="s">
        <v>79</v>
      </c>
      <c r="J64" s="61">
        <v>157383</v>
      </c>
      <c r="K64" s="61">
        <v>157383</v>
      </c>
      <c r="L64" s="61">
        <v>157383</v>
      </c>
      <c r="M64" s="49">
        <f t="shared" si="0"/>
        <v>0</v>
      </c>
      <c r="N64" s="33"/>
    </row>
    <row r="65" spans="1:14" s="4" customFormat="1" ht="22.5">
      <c r="A65" s="15"/>
      <c r="B65" s="71" t="s">
        <v>113</v>
      </c>
      <c r="C65" s="50" t="s">
        <v>53</v>
      </c>
      <c r="D65" s="50" t="s">
        <v>32</v>
      </c>
      <c r="E65" s="50" t="s">
        <v>99</v>
      </c>
      <c r="F65" s="50" t="s">
        <v>100</v>
      </c>
      <c r="G65" s="50" t="s">
        <v>39</v>
      </c>
      <c r="H65" s="50" t="s">
        <v>28</v>
      </c>
      <c r="I65" s="50" t="s">
        <v>79</v>
      </c>
      <c r="J65" s="61"/>
      <c r="K65" s="61">
        <v>11697.4</v>
      </c>
      <c r="L65" s="61">
        <v>11697.4</v>
      </c>
      <c r="M65" s="49">
        <f t="shared" si="0"/>
        <v>-11697.4</v>
      </c>
      <c r="N65" s="33"/>
    </row>
    <row r="66" spans="1:17" s="3" customFormat="1" ht="22.5">
      <c r="A66" s="15"/>
      <c r="B66" s="60" t="s">
        <v>65</v>
      </c>
      <c r="C66" s="50" t="s">
        <v>53</v>
      </c>
      <c r="D66" s="50" t="s">
        <v>32</v>
      </c>
      <c r="E66" s="50" t="s">
        <v>71</v>
      </c>
      <c r="F66" s="50" t="s">
        <v>25</v>
      </c>
      <c r="G66" s="50" t="s">
        <v>27</v>
      </c>
      <c r="H66" s="50" t="s">
        <v>28</v>
      </c>
      <c r="I66" s="50" t="s">
        <v>79</v>
      </c>
      <c r="J66" s="62">
        <f>293542.8+2009.7+3197.3</f>
        <v>298749.8</v>
      </c>
      <c r="K66" s="62">
        <v>435074.29</v>
      </c>
      <c r="L66" s="62">
        <v>433656.48</v>
      </c>
      <c r="M66" s="49">
        <f t="shared" si="0"/>
        <v>-134906.68</v>
      </c>
      <c r="N66" s="34"/>
      <c r="O66" s="9"/>
      <c r="P66" s="9"/>
      <c r="Q66" s="9"/>
    </row>
    <row r="67" spans="1:14" ht="15.75" customHeight="1">
      <c r="A67" s="21"/>
      <c r="B67" s="63" t="s">
        <v>86</v>
      </c>
      <c r="C67" s="64">
        <v>2</v>
      </c>
      <c r="D67" s="65" t="s">
        <v>32</v>
      </c>
      <c r="E67" s="64" t="s">
        <v>61</v>
      </c>
      <c r="F67" s="65" t="s">
        <v>25</v>
      </c>
      <c r="G67" s="65" t="s">
        <v>27</v>
      </c>
      <c r="H67" s="65" t="s">
        <v>28</v>
      </c>
      <c r="I67" s="65" t="s">
        <v>79</v>
      </c>
      <c r="J67" s="66">
        <f>304523.9+4459</f>
        <v>308982.9</v>
      </c>
      <c r="K67" s="66">
        <v>357039.89</v>
      </c>
      <c r="L67" s="66">
        <v>355681.75</v>
      </c>
      <c r="M67" s="49">
        <f t="shared" si="0"/>
        <v>-46698.84999999998</v>
      </c>
      <c r="N67" s="35"/>
    </row>
    <row r="68" spans="1:14" ht="15.75" customHeight="1">
      <c r="A68" s="21"/>
      <c r="B68" s="67" t="s">
        <v>6</v>
      </c>
      <c r="C68" s="64" t="s">
        <v>53</v>
      </c>
      <c r="D68" s="65" t="s">
        <v>32</v>
      </c>
      <c r="E68" s="64" t="s">
        <v>89</v>
      </c>
      <c r="F68" s="65" t="s">
        <v>90</v>
      </c>
      <c r="G68" s="65" t="s">
        <v>39</v>
      </c>
      <c r="H68" s="65" t="s">
        <v>28</v>
      </c>
      <c r="I68" s="65" t="s">
        <v>79</v>
      </c>
      <c r="J68" s="66">
        <v>0</v>
      </c>
      <c r="K68" s="66">
        <v>25411.98</v>
      </c>
      <c r="L68" s="66">
        <v>25411.98</v>
      </c>
      <c r="M68" s="49">
        <f t="shared" si="0"/>
        <v>-25411.98</v>
      </c>
      <c r="N68" s="35"/>
    </row>
    <row r="69" spans="1:14" ht="15.75">
      <c r="A69" s="15"/>
      <c r="B69" s="67" t="s">
        <v>6</v>
      </c>
      <c r="C69" s="50" t="s">
        <v>53</v>
      </c>
      <c r="D69" s="50" t="s">
        <v>32</v>
      </c>
      <c r="E69" s="50" t="s">
        <v>74</v>
      </c>
      <c r="F69" s="50" t="s">
        <v>25</v>
      </c>
      <c r="G69" s="50" t="s">
        <v>27</v>
      </c>
      <c r="H69" s="50" t="s">
        <v>28</v>
      </c>
      <c r="I69" s="50" t="s">
        <v>79</v>
      </c>
      <c r="J69" s="62">
        <v>11848.72</v>
      </c>
      <c r="K69" s="62">
        <v>11848.72</v>
      </c>
      <c r="L69" s="62">
        <v>11734.53</v>
      </c>
      <c r="M69" s="49">
        <f t="shared" si="0"/>
        <v>114.18999999999869</v>
      </c>
      <c r="N69" s="36"/>
    </row>
    <row r="70" spans="1:14" ht="34.5" thickBot="1">
      <c r="A70" s="15"/>
      <c r="B70" s="68" t="s">
        <v>104</v>
      </c>
      <c r="C70" s="50" t="s">
        <v>53</v>
      </c>
      <c r="D70" s="50" t="s">
        <v>101</v>
      </c>
      <c r="E70" s="50" t="s">
        <v>102</v>
      </c>
      <c r="F70" s="50" t="s">
        <v>103</v>
      </c>
      <c r="G70" s="50" t="s">
        <v>39</v>
      </c>
      <c r="H70" s="50" t="s">
        <v>28</v>
      </c>
      <c r="I70" s="50" t="s">
        <v>79</v>
      </c>
      <c r="J70" s="62"/>
      <c r="K70" s="62">
        <v>-29.6</v>
      </c>
      <c r="L70" s="62">
        <v>-29.6</v>
      </c>
      <c r="M70" s="49">
        <f t="shared" si="0"/>
        <v>29.6</v>
      </c>
      <c r="N70" s="36"/>
    </row>
    <row r="71" spans="1:14" ht="22.5">
      <c r="A71" s="15"/>
      <c r="B71" s="45" t="s">
        <v>111</v>
      </c>
      <c r="C71" s="50" t="s">
        <v>53</v>
      </c>
      <c r="D71" s="50" t="s">
        <v>108</v>
      </c>
      <c r="E71" s="50" t="s">
        <v>39</v>
      </c>
      <c r="F71" s="50" t="s">
        <v>36</v>
      </c>
      <c r="G71" s="50" t="s">
        <v>39</v>
      </c>
      <c r="H71" s="50" t="s">
        <v>109</v>
      </c>
      <c r="I71" s="50" t="s">
        <v>79</v>
      </c>
      <c r="J71" s="62"/>
      <c r="K71" s="62">
        <v>10</v>
      </c>
      <c r="L71" s="62">
        <v>10</v>
      </c>
      <c r="M71" s="49">
        <f t="shared" si="0"/>
        <v>-10</v>
      </c>
      <c r="N71" s="36"/>
    </row>
    <row r="72" spans="1:14" ht="33.75">
      <c r="A72" s="15"/>
      <c r="B72" s="45" t="s">
        <v>110</v>
      </c>
      <c r="C72" s="50" t="s">
        <v>53</v>
      </c>
      <c r="D72" s="50" t="s">
        <v>49</v>
      </c>
      <c r="E72" s="50" t="s">
        <v>102</v>
      </c>
      <c r="F72" s="50" t="s">
        <v>103</v>
      </c>
      <c r="G72" s="50" t="s">
        <v>39</v>
      </c>
      <c r="H72" s="50" t="s">
        <v>28</v>
      </c>
      <c r="I72" s="50" t="s">
        <v>79</v>
      </c>
      <c r="J72" s="62"/>
      <c r="K72" s="62">
        <v>187.26</v>
      </c>
      <c r="L72" s="62">
        <v>187.26</v>
      </c>
      <c r="M72" s="49">
        <f t="shared" si="0"/>
        <v>-187.26</v>
      </c>
      <c r="N72" s="36"/>
    </row>
    <row r="73" spans="1:14" ht="25.5" customHeight="1">
      <c r="A73" s="16"/>
      <c r="B73" s="69" t="s">
        <v>3</v>
      </c>
      <c r="C73" s="50"/>
      <c r="D73" s="50"/>
      <c r="E73" s="50"/>
      <c r="F73" s="50"/>
      <c r="G73" s="50"/>
      <c r="H73" s="50"/>
      <c r="I73" s="50"/>
      <c r="J73" s="70">
        <f>J12+J62</f>
        <v>903909.94</v>
      </c>
      <c r="K73" s="70">
        <f>K12+K62+0.01</f>
        <v>1154194.77</v>
      </c>
      <c r="L73" s="70">
        <f>L12+L62</f>
        <v>1133469.51</v>
      </c>
      <c r="M73" s="49">
        <f t="shared" si="0"/>
        <v>-229559.57000000007</v>
      </c>
      <c r="N73" s="37"/>
    </row>
    <row r="74" ht="64.5" customHeight="1"/>
    <row r="76" spans="10:14" ht="15.75">
      <c r="J76" s="8"/>
      <c r="K76" s="8"/>
      <c r="L76" s="8"/>
      <c r="M76" s="8"/>
      <c r="N76" s="8"/>
    </row>
  </sheetData>
  <sheetProtection/>
  <mergeCells count="8">
    <mergeCell ref="A9:A10"/>
    <mergeCell ref="C11:I11"/>
    <mergeCell ref="B9:B10"/>
    <mergeCell ref="C9:I10"/>
    <mergeCell ref="B2:L4"/>
    <mergeCell ref="J9:M9"/>
    <mergeCell ref="A5:M5"/>
    <mergeCell ref="B7:M7"/>
  </mergeCells>
  <printOptions/>
  <pageMargins left="0.03937007874015748" right="0.1968503937007874" top="0.5905511811023623" bottom="0.3937007874015748" header="0" footer="0.1968503937007874"/>
  <pageSetup fitToHeight="0" horizontalDpi="600" verticalDpi="600" orientation="portrait" paperSize="9" scale="70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Shihova</dc:creator>
  <cp:keywords/>
  <dc:description/>
  <cp:lastModifiedBy>user04</cp:lastModifiedBy>
  <cp:lastPrinted>2024-04-18T09:00:56Z</cp:lastPrinted>
  <dcterms:created xsi:type="dcterms:W3CDTF">2008-09-09T07:58:20Z</dcterms:created>
  <dcterms:modified xsi:type="dcterms:W3CDTF">2024-04-19T11:32:20Z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T:\Для обмена документами\uprdoh\nalog\Доходы 2011-2013.xls</vt:lpwstr>
  </property>
</Properties>
</file>