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00" windowWidth="11355" windowHeight="8520"/>
  </bookViews>
  <sheets>
    <sheet name="мун. долг" sheetId="2" r:id="rId1"/>
    <sheet name="Лист1" sheetId="4" r:id="rId2"/>
  </sheets>
  <definedNames>
    <definedName name="_xlnm.Print_Area" localSheetId="0">'мун. долг'!$A$1:$D$24</definedName>
  </definedNames>
  <calcPr calcId="124519" iterate="1"/>
</workbook>
</file>

<file path=xl/calcChain.xml><?xml version="1.0" encoding="utf-8"?>
<calcChain xmlns="http://schemas.openxmlformats.org/spreadsheetml/2006/main">
  <c r="B13" i="2"/>
  <c r="D12"/>
  <c r="C12"/>
  <c r="B12" l="1"/>
  <c r="B21" l="1"/>
  <c r="L4" i="4"/>
  <c r="K4"/>
  <c r="J4"/>
  <c r="L3"/>
  <c r="K3"/>
  <c r="I6"/>
  <c r="K5"/>
  <c r="L5"/>
  <c r="J3"/>
  <c r="C21" i="2"/>
  <c r="D21"/>
  <c r="K6" i="4" l="1"/>
  <c r="L6"/>
  <c r="J6"/>
  <c r="C10" i="2"/>
  <c r="C13" s="1"/>
  <c r="D10" l="1"/>
  <c r="D13" s="1"/>
  <c r="D15" s="1"/>
  <c r="C15"/>
  <c r="B15"/>
</calcChain>
</file>

<file path=xl/sharedStrings.xml><?xml version="1.0" encoding="utf-8"?>
<sst xmlns="http://schemas.openxmlformats.org/spreadsheetml/2006/main" count="48" uniqueCount="41">
  <si>
    <t>(тыс. руб.)</t>
  </si>
  <si>
    <t>Наименование  доходов</t>
  </si>
  <si>
    <t>Расчет верхнего предела муниципального долга</t>
  </si>
  <si>
    <t>Расчет предельного объема муниципального долга</t>
  </si>
  <si>
    <t>Привлечение заемных средств</t>
  </si>
  <si>
    <t>Погашение долговых обязательств</t>
  </si>
  <si>
    <t>Поступления по доп. нормативам</t>
  </si>
  <si>
    <t>Расчет верхнего предела муниципального долга,</t>
  </si>
  <si>
    <t>расчет предельного объема муниципального долга</t>
  </si>
  <si>
    <t xml:space="preserve">Пудожского муниципального района </t>
  </si>
  <si>
    <t>ПАО "Сбербанк России"</t>
  </si>
  <si>
    <t>рубль</t>
  </si>
  <si>
    <t>казна муниципального района</t>
  </si>
  <si>
    <t xml:space="preserve"> № и дата документа – основания возникновения долгового обязательства</t>
  </si>
  <si>
    <t>Наименование кредитора (бенефициара), принципала</t>
  </si>
  <si>
    <t>Объем кредита/гарантии по договору (соглашению),  облигационного займа (по решению об эмиссии)</t>
  </si>
  <si>
    <t>Валюта долгового обязательства</t>
  </si>
  <si>
    <t xml:space="preserve">Объём долгового обязательства по договору (соглашению), решению об эмиссии </t>
  </si>
  <si>
    <t>Дата погашения долгового обязательства  по договору (соглашению),решению об эмиссии</t>
  </si>
  <si>
    <t>Форма обеспечения долгового обязательства</t>
  </si>
  <si>
    <t>Размер  процентной ставки, ставки купонного дохода по договору (соглашению)/ решению об эмиссии (дополнительному соглашению)</t>
  </si>
  <si>
    <t xml:space="preserve">годовой объем доходов бюджета Пудожского муниципального района  в отчетном финансовом году (без учета объемов безвозмездных поступлений) </t>
  </si>
  <si>
    <t>отношение объема долговых обязательств Пудожского муниципального района к общему годовому объему доходов бюджета Пудожского муниципального района  в отчетном финансовом году (без учета объемов безвозмездных поступлений)</t>
  </si>
  <si>
    <t>&lt;55%</t>
  </si>
  <si>
    <t>Министерство финансов респуюлики Карелия</t>
  </si>
  <si>
    <t>на 01.01.2024</t>
  </si>
  <si>
    <t>&lt; 65%</t>
  </si>
  <si>
    <t>&lt;60%</t>
  </si>
  <si>
    <t>отношение объема долговых обязательств Пудожского муниципального района к общему годовому объему доходов бюджета Пудожского муниципального района  в отчетном финансовом году (без учета объемов безвозмездных поступлений)на 01.01.2023, 2024, 2025 гг</t>
  </si>
  <si>
    <t>Объем муниципального долга на 01.01.2023</t>
  </si>
  <si>
    <t>Объем муниципального долга на 01.01.2024</t>
  </si>
  <si>
    <t>Объем муниципального долга на 01.01.2025</t>
  </si>
  <si>
    <t>на 01.01.2025</t>
  </si>
  <si>
    <t>Объем муниципального долга на 01.01.2026</t>
  </si>
  <si>
    <t>Соглашение №13-1/22 от 08.07.2022</t>
  </si>
  <si>
    <t>Соглашение №13-1/21 от 17.09.2021</t>
  </si>
  <si>
    <t>Муниципальный контракт №118аэф-20 от 19.11.2020</t>
  </si>
  <si>
    <t xml:space="preserve">на 2024 год и на плановый период 2025 и 2026 годов </t>
  </si>
  <si>
    <t>на 01.01.2026</t>
  </si>
  <si>
    <t>Объем муниципального долга Пудожского муниципального района на 01.01.2024, 2025, 2026 гг.</t>
  </si>
  <si>
    <t>на 01.01.2027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</si>
</sst>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"/>
  </numFmts>
  <fonts count="1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Times New Roman Cyr"/>
      <charset val="204"/>
    </font>
    <font>
      <sz val="11"/>
      <color rgb="FFFF0000"/>
      <name val="Times New Roman Cyr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1" xfId="0" applyFont="1" applyBorder="1" applyAlignment="1">
      <alignment wrapText="1"/>
    </xf>
    <xf numFmtId="0" fontId="2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4" fontId="5" fillId="0" borderId="0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0" fontId="5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 wrapText="1"/>
    </xf>
    <xf numFmtId="2" fontId="13" fillId="2" borderId="1" xfId="0" applyNumberFormat="1" applyFont="1" applyFill="1" applyBorder="1"/>
    <xf numFmtId="0" fontId="4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4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view="pageBreakPreview" zoomScale="90" zoomScaleSheetLayoutView="90" workbookViewId="0">
      <selection activeCell="J14" sqref="J14"/>
    </sheetView>
  </sheetViews>
  <sheetFormatPr defaultRowHeight="12.75"/>
  <cols>
    <col min="1" max="1" width="39.140625" style="4" customWidth="1"/>
    <col min="2" max="2" width="14.5703125" style="2" customWidth="1"/>
    <col min="3" max="3" width="17.140625" style="2" customWidth="1"/>
    <col min="4" max="4" width="18.28515625" style="2" customWidth="1"/>
    <col min="5" max="5" width="12.5703125" style="2" customWidth="1"/>
    <col min="6" max="16384" width="9.140625" style="2"/>
  </cols>
  <sheetData>
    <row r="1" spans="1:5" ht="18.75">
      <c r="A1" s="36" t="s">
        <v>7</v>
      </c>
      <c r="B1" s="36"/>
      <c r="C1" s="36"/>
      <c r="D1" s="36"/>
    </row>
    <row r="2" spans="1:5" ht="18.75">
      <c r="A2" s="36" t="s">
        <v>8</v>
      </c>
      <c r="B2" s="36"/>
      <c r="C2" s="36"/>
      <c r="D2" s="36"/>
    </row>
    <row r="3" spans="1:5" ht="18.75">
      <c r="A3" s="36" t="s">
        <v>9</v>
      </c>
      <c r="B3" s="36"/>
      <c r="C3" s="36"/>
      <c r="D3" s="36"/>
    </row>
    <row r="4" spans="1:5" ht="18.75">
      <c r="A4" s="36" t="s">
        <v>37</v>
      </c>
      <c r="B4" s="36"/>
      <c r="C4" s="36"/>
      <c r="D4" s="36"/>
    </row>
    <row r="5" spans="1:5" hidden="1">
      <c r="A5" s="7"/>
      <c r="B5" s="7"/>
      <c r="C5" s="7"/>
      <c r="D5" s="7"/>
    </row>
    <row r="6" spans="1:5" ht="17.25" customHeight="1">
      <c r="A6" s="6"/>
      <c r="B6" s="6"/>
      <c r="C6" s="6"/>
      <c r="D6" s="6"/>
    </row>
    <row r="7" spans="1:5" ht="16.5">
      <c r="A7" s="3"/>
      <c r="B7" s="1"/>
      <c r="C7" s="1"/>
      <c r="D7" s="14" t="s">
        <v>0</v>
      </c>
    </row>
    <row r="8" spans="1:5" s="12" customFormat="1" ht="24.75" customHeight="1">
      <c r="A8" s="11" t="s">
        <v>1</v>
      </c>
      <c r="B8" s="16" t="s">
        <v>25</v>
      </c>
      <c r="C8" s="16" t="s">
        <v>32</v>
      </c>
      <c r="D8" s="16" t="s">
        <v>38</v>
      </c>
    </row>
    <row r="9" spans="1:5" s="12" customFormat="1" ht="24.75" customHeight="1">
      <c r="A9" s="36" t="s">
        <v>2</v>
      </c>
      <c r="B9" s="36"/>
      <c r="C9" s="36"/>
      <c r="D9" s="36"/>
    </row>
    <row r="10" spans="1:5" ht="66">
      <c r="A10" s="5" t="s">
        <v>39</v>
      </c>
      <c r="B10" s="8">
        <v>71573</v>
      </c>
      <c r="C10" s="8">
        <f>B13</f>
        <v>65296</v>
      </c>
      <c r="D10" s="8">
        <f>C13</f>
        <v>59019</v>
      </c>
    </row>
    <row r="11" spans="1:5" ht="24" customHeight="1">
      <c r="A11" s="5" t="s">
        <v>4</v>
      </c>
      <c r="B11" s="8">
        <v>0</v>
      </c>
      <c r="C11" s="8">
        <v>18000</v>
      </c>
      <c r="D11" s="8">
        <v>20000</v>
      </c>
    </row>
    <row r="12" spans="1:5" ht="23.25" customHeight="1">
      <c r="A12" s="5" t="s">
        <v>5</v>
      </c>
      <c r="B12" s="8">
        <f>6277</f>
        <v>6277</v>
      </c>
      <c r="C12" s="8">
        <f>6277+18000</f>
        <v>24277</v>
      </c>
      <c r="D12" s="8">
        <f>6276.6+23428.8</f>
        <v>29705.4</v>
      </c>
    </row>
    <row r="13" spans="1:5" ht="33">
      <c r="A13" s="31" t="s">
        <v>2</v>
      </c>
      <c r="B13" s="32">
        <f>B10+B11-B12</f>
        <v>65296</v>
      </c>
      <c r="C13" s="32">
        <f t="shared" ref="C13:D13" si="0">C10+C11-C12</f>
        <v>59019</v>
      </c>
      <c r="D13" s="32">
        <f t="shared" si="0"/>
        <v>49313.599999999999</v>
      </c>
      <c r="E13" s="40" t="s">
        <v>40</v>
      </c>
    </row>
    <row r="14" spans="1:5" ht="130.5" customHeight="1">
      <c r="A14" s="5" t="s">
        <v>22</v>
      </c>
      <c r="B14" s="9" t="s">
        <v>26</v>
      </c>
      <c r="C14" s="9" t="s">
        <v>27</v>
      </c>
      <c r="D14" s="9" t="s">
        <v>23</v>
      </c>
    </row>
    <row r="15" spans="1:5" ht="146.25" customHeight="1">
      <c r="A15" s="5" t="s">
        <v>28</v>
      </c>
      <c r="B15" s="26">
        <f>B13/B18*100%</f>
        <v>0.43885171078639923</v>
      </c>
      <c r="C15" s="26">
        <f t="shared" ref="C15:D15" si="1">C13/C18*100%</f>
        <v>0.38568459849435383</v>
      </c>
      <c r="D15" s="26">
        <f t="shared" si="1"/>
        <v>0.30813121470004134</v>
      </c>
    </row>
    <row r="16" spans="1:5" ht="7.5" customHeight="1">
      <c r="A16" s="25"/>
      <c r="B16" s="15"/>
      <c r="C16" s="15"/>
      <c r="D16" s="15"/>
    </row>
    <row r="17" spans="1:4" ht="18" customHeight="1">
      <c r="A17" s="36" t="s">
        <v>3</v>
      </c>
      <c r="B17" s="36"/>
      <c r="C17" s="36"/>
      <c r="D17" s="36"/>
    </row>
    <row r="18" spans="1:4" ht="97.5" customHeight="1">
      <c r="A18" s="33" t="s">
        <v>21</v>
      </c>
      <c r="B18" s="35">
        <v>148788.29999999999</v>
      </c>
      <c r="C18" s="35">
        <v>153024</v>
      </c>
      <c r="D18" s="35">
        <v>160040.91</v>
      </c>
    </row>
    <row r="19" spans="1:4" ht="23.25" customHeight="1">
      <c r="A19" s="5"/>
      <c r="B19" s="8"/>
      <c r="C19" s="8"/>
      <c r="D19" s="8"/>
    </row>
    <row r="20" spans="1:4" ht="21" customHeight="1">
      <c r="A20" s="5" t="s">
        <v>6</v>
      </c>
      <c r="B20" s="8">
        <v>0</v>
      </c>
      <c r="C20" s="8">
        <v>0</v>
      </c>
      <c r="D20" s="8">
        <v>0</v>
      </c>
    </row>
    <row r="21" spans="1:4" ht="33.75" customHeight="1">
      <c r="A21" s="10" t="s">
        <v>3</v>
      </c>
      <c r="B21" s="9">
        <f>B18-B19-B20</f>
        <v>148788.29999999999</v>
      </c>
      <c r="C21" s="9">
        <f t="shared" ref="C21:D21" si="2">C18-C19-C20</f>
        <v>153024</v>
      </c>
      <c r="D21" s="9">
        <f t="shared" si="2"/>
        <v>160040.91</v>
      </c>
    </row>
    <row r="22" spans="1:4" ht="16.5">
      <c r="A22" s="3"/>
      <c r="B22" s="1"/>
      <c r="C22" s="1"/>
      <c r="D22" s="1"/>
    </row>
    <row r="23" spans="1:4" ht="16.5">
      <c r="A23" s="3"/>
      <c r="B23" s="1"/>
      <c r="C23" s="1"/>
      <c r="D23" s="1"/>
    </row>
    <row r="24" spans="1:4" ht="16.5">
      <c r="A24" s="13"/>
      <c r="B24" s="1"/>
      <c r="C24" s="1"/>
      <c r="D24" s="1"/>
    </row>
    <row r="25" spans="1:4" ht="16.5">
      <c r="A25" s="3"/>
      <c r="B25" s="1"/>
      <c r="C25" s="1"/>
      <c r="D25" s="1"/>
    </row>
    <row r="26" spans="1:4" ht="16.5">
      <c r="A26" s="3"/>
      <c r="B26" s="1"/>
      <c r="C26" s="1"/>
      <c r="D26" s="1"/>
    </row>
  </sheetData>
  <mergeCells count="6">
    <mergeCell ref="A17:D17"/>
    <mergeCell ref="A1:D1"/>
    <mergeCell ref="A3:D3"/>
    <mergeCell ref="A4:D4"/>
    <mergeCell ref="A2:D2"/>
    <mergeCell ref="A9:D9"/>
  </mergeCells>
  <phoneticPr fontId="0" type="noConversion"/>
  <pageMargins left="0.94488188976377963" right="0.39370078740157483" top="0.98425196850393704" bottom="0.78740157480314965" header="0" footer="0"/>
  <pageSetup paperSize="9" scale="88" orientation="portrait" r:id="rId1"/>
  <headerFooter alignWithMargins="0"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"/>
  <sheetViews>
    <sheetView view="pageBreakPreview" zoomScale="160" zoomScaleSheetLayoutView="160" workbookViewId="0">
      <selection activeCell="E6" sqref="E6"/>
    </sheetView>
  </sheetViews>
  <sheetFormatPr defaultRowHeight="12.75"/>
  <cols>
    <col min="1" max="1" width="39.7109375" customWidth="1"/>
    <col min="2" max="2" width="28.28515625" customWidth="1"/>
    <col min="3" max="3" width="15.140625" customWidth="1"/>
    <col min="5" max="5" width="14.7109375" customWidth="1"/>
    <col min="6" max="6" width="12.42578125" customWidth="1"/>
    <col min="7" max="7" width="17.7109375" customWidth="1"/>
    <col min="8" max="8" width="13.5703125" customWidth="1"/>
    <col min="9" max="9" width="14.42578125" customWidth="1"/>
    <col min="10" max="10" width="16.140625" customWidth="1"/>
    <col min="11" max="11" width="15.42578125" customWidth="1"/>
    <col min="12" max="12" width="15.5703125" customWidth="1"/>
  </cols>
  <sheetData>
    <row r="1" spans="1:12" ht="54" customHeight="1">
      <c r="A1" s="37" t="s">
        <v>13</v>
      </c>
      <c r="B1" s="37" t="s">
        <v>14</v>
      </c>
      <c r="C1" s="37" t="s">
        <v>15</v>
      </c>
      <c r="D1" s="37" t="s">
        <v>16</v>
      </c>
      <c r="E1" s="37" t="s">
        <v>17</v>
      </c>
      <c r="F1" s="37" t="s">
        <v>18</v>
      </c>
      <c r="G1" s="37" t="s">
        <v>19</v>
      </c>
      <c r="H1" s="37" t="s">
        <v>20</v>
      </c>
      <c r="I1" s="37" t="s">
        <v>29</v>
      </c>
      <c r="J1" s="37" t="s">
        <v>30</v>
      </c>
      <c r="K1" s="37" t="s">
        <v>31</v>
      </c>
      <c r="L1" s="37" t="s">
        <v>33</v>
      </c>
    </row>
    <row r="2" spans="1:12" ht="60" customHeight="1">
      <c r="A2" s="38"/>
      <c r="B2" s="38"/>
      <c r="C2" s="38"/>
      <c r="D2" s="39"/>
      <c r="E2" s="39"/>
      <c r="F2" s="38"/>
      <c r="G2" s="38"/>
      <c r="H2" s="38"/>
      <c r="I2" s="38"/>
      <c r="J2" s="38"/>
      <c r="K2" s="38"/>
      <c r="L2" s="38"/>
    </row>
    <row r="3" spans="1:12" ht="42.75" customHeight="1">
      <c r="A3" s="34" t="s">
        <v>35</v>
      </c>
      <c r="B3" s="17" t="s">
        <v>24</v>
      </c>
      <c r="C3" s="18">
        <v>31384600</v>
      </c>
      <c r="D3" s="27" t="s">
        <v>11</v>
      </c>
      <c r="E3" s="18">
        <v>31384600</v>
      </c>
      <c r="F3" s="24">
        <v>46265</v>
      </c>
      <c r="G3" s="21" t="s">
        <v>12</v>
      </c>
      <c r="H3" s="29">
        <v>0.1</v>
      </c>
      <c r="I3" s="30">
        <v>25107400</v>
      </c>
      <c r="J3" s="30">
        <f>I3-6277200</f>
        <v>18830200</v>
      </c>
      <c r="K3" s="30">
        <f>J3-6277200</f>
        <v>12553000</v>
      </c>
      <c r="L3" s="30">
        <f>K3-6277200</f>
        <v>6275800</v>
      </c>
    </row>
    <row r="4" spans="1:12" ht="42.75" customHeight="1">
      <c r="A4" s="34" t="s">
        <v>34</v>
      </c>
      <c r="B4" s="17" t="s">
        <v>24</v>
      </c>
      <c r="C4" s="18">
        <v>35142400</v>
      </c>
      <c r="D4" s="27" t="s">
        <v>11</v>
      </c>
      <c r="E4" s="18">
        <v>35142400</v>
      </c>
      <c r="F4" s="20">
        <v>46563</v>
      </c>
      <c r="G4" s="21" t="s">
        <v>12</v>
      </c>
      <c r="H4" s="29">
        <v>0.1</v>
      </c>
      <c r="I4" s="30">
        <v>35142400</v>
      </c>
      <c r="J4" s="30">
        <f>I4-2400000</f>
        <v>32742400</v>
      </c>
      <c r="K4" s="30">
        <f>J4-2400000</f>
        <v>30342400</v>
      </c>
      <c r="L4" s="30">
        <f>K4-2400000</f>
        <v>27942400</v>
      </c>
    </row>
    <row r="5" spans="1:12" ht="44.25" customHeight="1">
      <c r="A5" s="34" t="s">
        <v>36</v>
      </c>
      <c r="B5" s="17" t="s">
        <v>10</v>
      </c>
      <c r="C5" s="18">
        <v>41992400</v>
      </c>
      <c r="D5" s="23" t="s">
        <v>11</v>
      </c>
      <c r="E5" s="28">
        <v>35142400</v>
      </c>
      <c r="F5" s="20">
        <v>44895</v>
      </c>
      <c r="G5" s="21" t="s">
        <v>12</v>
      </c>
      <c r="H5" s="22">
        <v>6.7</v>
      </c>
      <c r="I5" s="19">
        <v>0</v>
      </c>
      <c r="J5" s="19">
        <v>0</v>
      </c>
      <c r="K5" s="19">
        <f>41992400-41992400</f>
        <v>0</v>
      </c>
      <c r="L5" s="19">
        <f>41992400-41992400</f>
        <v>0</v>
      </c>
    </row>
    <row r="6" spans="1:12" ht="48.75" customHeight="1">
      <c r="A6" s="34"/>
      <c r="B6" s="17"/>
      <c r="C6" s="18"/>
      <c r="D6" s="23"/>
      <c r="E6" s="19"/>
      <c r="F6" s="24"/>
      <c r="G6" s="21"/>
      <c r="H6" s="22"/>
      <c r="I6" s="19">
        <f>SUM(I3:I5)</f>
        <v>60249800</v>
      </c>
      <c r="J6" s="19">
        <f t="shared" ref="J6:L6" si="0">SUM(J3:J5)</f>
        <v>51572600</v>
      </c>
      <c r="K6" s="19">
        <f t="shared" si="0"/>
        <v>42895400</v>
      </c>
      <c r="L6" s="19">
        <f t="shared" si="0"/>
        <v>34218200</v>
      </c>
    </row>
  </sheetData>
  <mergeCells count="12">
    <mergeCell ref="K1:K2"/>
    <mergeCell ref="L1:L2"/>
    <mergeCell ref="G1:G2"/>
    <mergeCell ref="H1:H2"/>
    <mergeCell ref="I1:I2"/>
    <mergeCell ref="J1:J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мун. долг</vt:lpstr>
      <vt:lpstr>Лист1</vt:lpstr>
      <vt:lpstr>'мун. долг'!Область_печати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Пользователь</cp:lastModifiedBy>
  <cp:lastPrinted>2023-10-30T08:13:37Z</cp:lastPrinted>
  <dcterms:created xsi:type="dcterms:W3CDTF">2005-12-21T14:15:27Z</dcterms:created>
  <dcterms:modified xsi:type="dcterms:W3CDTF">2024-02-15T10:10:18Z</dcterms:modified>
</cp:coreProperties>
</file>