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3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13 '!$6:$8</definedName>
    <definedName name="_xlnm.Print_Area" localSheetId="19">'приложение 13 '!$A$1:$I$133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<sst xmlns="http://schemas.openxmlformats.org/spreadsheetml/2006/main" count="7430" uniqueCount="442">
  <si>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</si>
  <si>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</si>
  <si>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</si>
  <si>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</si>
  <si>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</si>
  <si>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</si>
  <si>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</si>
  <si>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</si>
  <si>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</si>
  <si>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</si>
  <si>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</si>
  <si>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</si>
  <si>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</si>
  <si>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</si>
  <si>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</si>
  <si>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</si>
  <si>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</si>
  <si>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</si>
  <si>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</si>
  <si>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</si>
  <si>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</si>
  <si>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</si>
  <si>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</si>
  <si>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</si>
  <si>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</si>
  <si>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</si>
  <si>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</si>
  <si>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</si>
  <si>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</si>
  <si>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</si>
  <si>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</si>
  <si>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</si>
  <si>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</si>
  <si>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</si>
  <si>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</si>
  <si>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</si>
  <si>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</si>
  <si>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</si>
  <si>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</si>
  <si>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</si>
  <si>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</si>
  <si>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</si>
  <si>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</si>
  <si>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</si>
  <si>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</si>
  <si>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</si>
  <si>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</si>
  <si>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</si>
  <si>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</si>
  <si>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</si>
  <si>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</si>
  <si>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</si>
  <si>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</si>
  <si>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</si>
  <si>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</si>
  <si>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</si>
  <si>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</si>
  <si>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</si>
  <si>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</si>
  <si>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</si>
  <si>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</si>
  <si>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</si>
  <si>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</si>
  <si>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</si>
  <si>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</si>
  <si>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</si>
  <si>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</si>
  <si>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</si>
  <si>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</si>
  <si>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</si>
  <si>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</si>
  <si>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</si>
  <si>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</si>
  <si>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</si>
  <si>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</si>
  <si>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</si>
  <si>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</si>
  <si>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</si>
  <si>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</si>
  <si>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</si>
  <si>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</si>
  <si>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</si>
  <si>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</si>
  <si>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</si>
  <si>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</si>
  <si>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</si>
  <si>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</si>
  <si>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</si>
  <si>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</si>
  <si>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</si>
  <si>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</si>
  <si>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</si>
  <si>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</si>
  <si>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</si>
  <si>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</si>
  <si>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</si>
  <si>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</si>
  <si>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</si>
  <si>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</si>
  <si>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</si>
  <si>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</si>
  <si>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</si>
  <si>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</si>
  <si>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</si>
  <si>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</si>
  <si>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</si>
  <si>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</si>
  <si>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</si>
  <si>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</si>
  <si>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</si>
  <si>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</si>
  <si>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</si>
  <si>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</si>
  <si>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</si>
  <si>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</si>
  <si>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</si>
  <si>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</si>
  <si>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</si>
  <si>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</si>
  <si>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</si>
  <si>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</si>
  <si>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</si>
  <si>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</si>
  <si>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</si>
  <si>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</si>
  <si>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</si>
  <si>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</si>
  <si>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</si>
  <si>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</si>
  <si>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</si>
  <si>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</si>
  <si>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</si>
  <si>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</si>
  <si>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</si>
  <si>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</si>
  <si>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</si>
  <si>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</si>
  <si>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</si>
  <si>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</si>
  <si>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</si>
  <si>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</si>
  <si>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</si>
  <si>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</si>
  <si>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</si>
  <si>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</si>
  <si>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</si>
  <si>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</si>
  <si>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</si>
  <si>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</si>
  <si>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</si>
  <si>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</si>
  <si>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</si>
  <si>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</si>
  <si>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</si>
  <si>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</si>
  <si>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</si>
  <si>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</si>
  <si>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</si>
  <si>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</si>
  <si>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</si>
  <si>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</si>
  <si>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</si>
  <si>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</si>
  <si>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</si>
  <si>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</si>
  <si>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</si>
  <si>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</si>
  <si>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</si>
  <si>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</si>
  <si>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</si>
  <si>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</si>
  <si>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</si>
  <si>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</si>
  <si>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</si>
  <si>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</si>
  <si>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</si>
  <si>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</si>
  <si>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</si>
  <si>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</si>
  <si>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</si>
  <si>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</si>
  <si>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</si>
  <si>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</si>
  <si>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</si>
  <si>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</si>
  <si>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</si>
  <si>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</si>
  <si>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</si>
  <si>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</si>
  <si>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</si>
  <si>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</si>
  <si>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</si>
  <si>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</si>
  <si>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</si>
  <si>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</si>
  <si>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</si>
  <si>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</si>
  <si>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</si>
  <si>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</si>
  <si>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</si>
  <si>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</si>
  <si>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</si>
  <si>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</si>
  <si>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</si>
  <si>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</si>
  <si>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</si>
  <si>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</si>
  <si>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</si>
  <si>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</si>
  <si>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</si>
  <si>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</si>
  <si>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</si>
  <si>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</si>
  <si>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</si>
  <si>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</si>
  <si>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</si>
  <si>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</si>
  <si>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</si>
  <si>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</si>
  <si>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</si>
  <si>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</si>
  <si>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</si>
  <si>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</si>
  <si>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</si>
  <si>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</si>
  <si>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</si>
  <si>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</si>
  <si>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</si>
  <si>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</si>
  <si>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</si>
  <si>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</si>
  <si>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</si>
  <si>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</si>
  <si>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</si>
  <si>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</si>
  <si>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</si>
  <si>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</si>
  <si>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</si>
  <si>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</si>
  <si>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</si>
  <si>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</si>
  <si>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</si>
  <si>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</si>
  <si>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</si>
  <si>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</si>
  <si>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</si>
  <si>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</si>
  <si>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</si>
  <si>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</si>
  <si>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</si>
  <si>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</si>
  <si>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</si>
  <si>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</si>
  <si>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</si>
  <si>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</si>
  <si>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</si>
  <si>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</si>
  <si>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</si>
  <si>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</si>
  <si>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</si>
  <si>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</si>
  <si>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</si>
  <si>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</si>
  <si>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</si>
  <si>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</si>
  <si>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</si>
  <si>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</si>
  <si>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</si>
  <si>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</si>
  <si>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</si>
  <si>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</si>
  <si>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</si>
  <si>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</si>
  <si>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</si>
  <si>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</si>
  <si>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</si>
  <si>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</si>
  <si>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</si>
  <si>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</si>
  <si>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</si>
  <si>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</si>
  <si>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</si>
  <si>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</si>
  <si>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</si>
  <si>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</si>
  <si>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</si>
  <si>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</si>
  <si>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</si>
  <si>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</si>
  <si>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</si>
  <si>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</si>
  <si>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</si>
  <si>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</si>
  <si>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</si>
  <si>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</si>
  <si>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</si>
  <si>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</si>
  <si>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</si>
  <si>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</si>
  <si>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</si>
  <si>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</si>
  <si>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</si>
  <si>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</si>
  <si>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</si>
  <si>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</si>
  <si>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</si>
  <si>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</si>
  <si>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</si>
  <si>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</si>
  <si>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</si>
  <si>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</si>
  <si>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</si>
  <si>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</si>
  <si>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</si>
  <si>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</si>
  <si>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</si>
  <si>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</si>
  <si>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</si>
  <si>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</si>
  <si>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</si>
  <si>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</si>
  <si>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</si>
  <si>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</si>
  <si>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</si>
  <si>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</si>
  <si>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</si>
  <si>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</si>
  <si>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</si>
  <si>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</si>
  <si>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</si>
  <si>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</si>
  <si>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</si>
  <si>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</si>
  <si>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</si>
  <si>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</si>
  <si>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</si>
  <si>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</si>
  <si>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</si>
  <si>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</si>
  <si>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</si>
  <si>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</si>
  <si>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 xml:space="preserve">Дотация на выравнивание уровня бюджетной обеспеченности поселений 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</si>
  <si>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</si>
  <si>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</si>
  <si>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</si>
  <si>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</si>
  <si>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</si>
  <si>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</si>
  <si>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</si>
  <si>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</si>
  <si>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</si>
  <si>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</si>
  <si>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Пудожское городское поселение</t>
  </si>
  <si>
    <t>Пяльмское сельское поселение</t>
  </si>
  <si>
    <t>Куганаволокское сельское поселение</t>
  </si>
  <si>
    <t>Кубовскское сельское  поселение</t>
  </si>
  <si>
    <t>Шальское сельское поселение</t>
  </si>
  <si>
    <t>Авдеевское сельское поселение</t>
  </si>
  <si>
    <t>Кривецкое сельское поселение</t>
  </si>
  <si>
    <t>Красноборское сельское поселение</t>
  </si>
  <si>
    <t>1.8.</t>
  </si>
  <si>
    <t>Целевые межбюджетные трансферты, перечисляемые из бюджета Пудожского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</si>
  <si>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Целевые межбюджетные трансферты перечисляемые из бюджета Пудожского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</si>
  <si>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</si>
  <si>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5.1.</t>
  </si>
  <si>
    <t>5.2.</t>
  </si>
  <si>
    <t>5.3.</t>
  </si>
  <si>
    <t>5.4.</t>
  </si>
  <si>
    <t>5.5.</t>
  </si>
  <si>
    <t>5.6.</t>
  </si>
  <si>
    <t>5.7.</t>
  </si>
  <si>
    <t>5.</t>
  </si>
  <si>
    <t>7.</t>
  </si>
  <si>
    <t xml:space="preserve"> Субсидия на реализацию мероприятий государственной программы Республики Карелия «Развитие транспортной системы» (в целях проектирования, ремонта и содержания автомобильных дорог общего пользования местного значения) на 2020 год </t>
  </si>
  <si>
    <t>7.1.</t>
  </si>
  <si>
    <t>8.</t>
  </si>
  <si>
    <t>8.1.</t>
  </si>
  <si>
    <t>8.2.</t>
  </si>
  <si>
    <t>8.3.</t>
  </si>
  <si>
    <t>Поддержка развития территориального общественного самоуправления 24407</t>
  </si>
  <si>
    <t>Мероприятия на поддержку местных инициатив граждан, проживающих в муниципальных образованиях 24314</t>
  </si>
  <si>
    <t>9.3.</t>
  </si>
  <si>
    <t>9.4.</t>
  </si>
  <si>
    <t>9.2.</t>
  </si>
  <si>
    <t>9.5.</t>
  </si>
  <si>
    <t>9.6.</t>
  </si>
  <si>
    <t>9.7.</t>
  </si>
  <si>
    <t>9.8.</t>
  </si>
  <si>
    <t>9.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</si>
  <si>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</si>
  <si>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</si>
  <si>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</si>
  <si>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</si>
  <si>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</si>
  <si>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</si>
  <si>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</si>
  <si>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</si>
  <si>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</si>
  <si>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.12.1</t>
  </si>
  <si>
    <t>.12.2</t>
  </si>
  <si>
    <t>.12.3</t>
  </si>
  <si>
    <t>Расходы на предоставление межбюджетных трансфертов, первоначально утвержденных Решением</t>
  </si>
  <si>
    <t>%</t>
  </si>
  <si>
    <t xml:space="preserve">Субсидия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</si>
  <si>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11.1.</t>
  </si>
  <si>
    <t>11.2.</t>
  </si>
  <si>
    <t>11.3.</t>
  </si>
  <si>
    <t>11.4.</t>
  </si>
  <si>
    <t>5.1</t>
  </si>
  <si>
    <t>5.2</t>
  </si>
  <si>
    <t>5.3</t>
  </si>
  <si>
    <t>5.4</t>
  </si>
  <si>
    <t>5.5</t>
  </si>
  <si>
    <t>5.6</t>
  </si>
  <si>
    <t>5.7</t>
  </si>
  <si>
    <t>5.8</t>
  </si>
  <si>
    <t>Иные межбюджетные трансферты на погашение кредиторской задолженности и оплату коммунальных услуг</t>
  </si>
  <si>
    <t xml:space="preserve">Иные межбюджетные трансфеты на поддержку практик инициативного бюджетирования в муниципальных образованиях </t>
  </si>
  <si>
    <t xml:space="preserve">Сведения о фактических расходах на предоставление межбюджетных трансфертов из бюджета муниципального района, в сравнении с первоначально утвержденным решением за 2022г. </t>
  </si>
  <si>
    <t>Фактический расход на 01.01.2023</t>
  </si>
  <si>
    <t xml:space="preserve">Иные межбюджетные трасферты на поддержку мер по обеспечению сбалансированности бюджетов муниципальных образований </t>
  </si>
  <si>
    <t>Иные межбюджетные трасферты на Содержание (эксплуатация) имущества, находящегося в государственной (муниципальной) собственности (объекты ВОС и КОСв сельских поселениях)</t>
  </si>
  <si>
    <t>Мероприятия по ремонту муниципальных учреждений в сфере культуры ( в части разработки псд)</t>
  </si>
  <si>
    <t>.14.1</t>
  </si>
  <si>
    <t>.14.2</t>
  </si>
  <si>
    <t>.14.3</t>
  </si>
  <si>
    <t xml:space="preserve">Субсидия на реализацию мероприятий государственной программы РК "Развитие культуры" (в целях реализации мероприятий по сохранению мемориальных, военно-исторических объектов и памятников)  </t>
  </si>
  <si>
    <t>.15.1</t>
  </si>
  <si>
    <t>Мероприятия по приведению объектов по переселению граждан из аварийного жилижнлгл флнда в соответствие со строительными нормами и правилами</t>
  </si>
  <si>
    <t>.16.1</t>
  </si>
  <si>
    <t>.17.1</t>
  </si>
  <si>
    <t>Содействие решению вопросов направленных в государственной информационной системе "Активный гражданин РК"</t>
  </si>
  <si>
    <t>.17.2</t>
  </si>
  <si>
    <t>Мероприятия на обеспечение доступа органов местного самоуправления и муниципальных учреждений к сети Интертет</t>
  </si>
  <si>
    <t>.18.2</t>
  </si>
  <si>
    <t>.18.3</t>
  </si>
  <si>
    <t>.18.4</t>
  </si>
  <si>
    <t>.18.5</t>
  </si>
  <si>
    <t>.18.1</t>
  </si>
  <si>
    <t>Кубовское сельское  поселение</t>
  </si>
  <si>
    <t>.19.1</t>
  </si>
  <si>
    <t>Мероприятия по приведению объектов по переселению граждан из аварийного жилижногл фонда в соответствие со строительными нормами и правилами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</si>
</sst>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[Red]\-#,##0.00;0.00"/>
    <numFmt numFmtId="166" formatCode="000"/>
    <numFmt numFmtId="167" formatCode="00\.00\.00"/>
    <numFmt numFmtId="168" formatCode="0\.00"/>
    <numFmt numFmtId="169" formatCode="000\.00\.00"/>
    <numFmt numFmtId="170" formatCode="0000000000"/>
    <numFmt numFmtId="171" formatCode="0000"/>
    <numFmt numFmtId="172" formatCode="000\.00\.000\.0"/>
    <numFmt numFmtId="173" formatCode="[$-FC19]d\ mmmm\ yyyy\ &quot;г.&quot;"/>
    <numFmt numFmtId="174" formatCode="d/m;@"/>
    <numFmt numFmtId="175" formatCode="#,##0.00;[Red]\-#,##0.00"/>
    <numFmt numFmtId="176" formatCode="0000000"/>
    <numFmt numFmtId="177" formatCode="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64" fontId="10" fillId="0" borderId="10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4" fontId="1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164" fontId="1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6" fillId="34" borderId="0" xfId="0" applyFont="1" applyFill="1" applyAlignment="1">
      <alignment horizontal="right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8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6" fillId="34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" fontId="16" fillId="34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19" fillId="34" borderId="0" xfId="0" applyFont="1" applyFill="1" applyAlignment="1">
      <alignment horizontal="right" vertical="center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5" fillId="0" borderId="24" xfId="52" applyNumberFormat="1" applyFont="1" applyFill="1" applyBorder="1" applyAlignment="1" applyProtection="1">
      <alignment horizontal="left" wrapText="1"/>
      <protection hidden="1"/>
    </xf>
    <xf numFmtId="0" fontId="15" fillId="0" borderId="17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6" t="s">
        <v>258</v>
      </c>
      <c r="B5" s="106"/>
      <c r="C5" s="106"/>
      <c r="D5" s="106"/>
      <c r="E5" s="106"/>
      <c r="F5" s="106"/>
      <c r="G5" s="106"/>
      <c r="H5" s="106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6"/>
      <c r="B5" s="106"/>
      <c r="C5" s="106"/>
      <c r="D5" s="106"/>
      <c r="E5" s="106"/>
      <c r="F5" s="106"/>
      <c r="G5" s="106"/>
      <c r="H5" s="106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7" t="s">
        <v>246</v>
      </c>
      <c r="B5" s="108"/>
      <c r="C5" s="108"/>
      <c r="D5" s="108"/>
      <c r="E5" s="108"/>
      <c r="F5" s="108"/>
      <c r="G5" s="108"/>
      <c r="H5" s="108"/>
    </row>
    <row r="6" spans="1:8" ht="12.75">
      <c r="A6" s="108"/>
      <c r="B6" s="108"/>
      <c r="C6" s="108"/>
      <c r="D6" s="108"/>
      <c r="E6" s="108"/>
      <c r="F6" s="108"/>
      <c r="G6" s="108"/>
      <c r="H6" s="108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321</v>
      </c>
    </row>
    <row r="3" ht="12.75">
      <c r="I3" s="25" t="s">
        <v>323</v>
      </c>
    </row>
    <row r="4" spans="5:9" s="61" customFormat="1" ht="15">
      <c r="E4" s="62"/>
      <c r="F4" s="64" t="s">
        <v>322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4"/>
      <c r="I8" s="95"/>
    </row>
    <row r="9" spans="1:9" s="32" customFormat="1" ht="12.75" customHeight="1">
      <c r="A9" s="101"/>
      <c r="B9" s="99"/>
      <c r="C9" s="99"/>
      <c r="D9" s="99"/>
      <c r="E9" s="99"/>
      <c r="F9" s="109" t="s">
        <v>23</v>
      </c>
      <c r="G9" s="110" t="s">
        <v>192</v>
      </c>
      <c r="H9" s="60" t="s">
        <v>212</v>
      </c>
      <c r="I9" s="111" t="s">
        <v>32</v>
      </c>
    </row>
    <row r="10" spans="1:9" ht="85.5">
      <c r="A10" s="101"/>
      <c r="B10" s="99"/>
      <c r="C10" s="99"/>
      <c r="D10" s="99"/>
      <c r="E10" s="99"/>
      <c r="F10" s="109"/>
      <c r="G10" s="110"/>
      <c r="H10" s="59" t="s">
        <v>301</v>
      </c>
      <c r="I10" s="112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5" t="s">
        <v>292</v>
      </c>
      <c r="B5" s="105"/>
      <c r="C5" s="105"/>
      <c r="D5" s="105"/>
      <c r="E5" s="105"/>
      <c r="F5" s="105"/>
      <c r="G5" s="105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4">
      <selection activeCell="O11" sqref="O11"/>
    </sheetView>
  </sheetViews>
  <sheetFormatPr defaultColWidth="9.00390625" defaultRowHeight="12.75"/>
  <cols>
    <col min="1" max="1" width="6.00390625" style="68" customWidth="1"/>
    <col min="2" max="5" width="9.125" style="69" customWidth="1"/>
    <col min="6" max="6" width="6.75390625" style="69" customWidth="1"/>
    <col min="7" max="7" width="2.875" style="69" customWidth="1"/>
    <col min="8" max="8" width="22.375" style="69" customWidth="1"/>
    <col min="9" max="10" width="21.125" style="69" customWidth="1"/>
    <col min="11" max="11" width="21.125" style="167" customWidth="1"/>
    <col min="12" max="12" width="12.75390625" style="69" bestFit="1" customWidth="1"/>
    <col min="13" max="16384" width="9.125" style="69" customWidth="1"/>
  </cols>
  <sheetData>
    <row r="1" spans="1:18" ht="15.75" hidden="1">
      <c r="A1" s="135"/>
      <c r="B1" s="136"/>
      <c r="C1" s="136"/>
      <c r="D1" s="136"/>
      <c r="E1" s="136"/>
      <c r="F1" s="136"/>
      <c r="G1" s="136"/>
      <c r="H1" s="136"/>
      <c r="I1" s="136"/>
      <c r="J1" s="137"/>
      <c r="K1" s="137"/>
      <c r="R1" s="70"/>
    </row>
    <row r="2" spans="1:18" ht="21.75" customHeight="1" hidden="1">
      <c r="A2" s="135"/>
      <c r="B2" s="136"/>
      <c r="C2" s="136"/>
      <c r="D2" s="136"/>
      <c r="E2" s="136"/>
      <c r="F2" s="136"/>
      <c r="G2" s="136"/>
      <c r="H2" s="136"/>
      <c r="I2" s="136"/>
      <c r="J2" s="137"/>
      <c r="K2" s="137"/>
      <c r="L2" s="65"/>
      <c r="M2" s="65"/>
      <c r="N2" s="65"/>
      <c r="O2" s="65"/>
      <c r="P2" s="65"/>
      <c r="Q2" s="65"/>
      <c r="R2" s="70"/>
    </row>
    <row r="3" spans="1:18" ht="18" customHeight="1" hidden="1">
      <c r="A3" s="135"/>
      <c r="B3" s="136"/>
      <c r="C3" s="136"/>
      <c r="D3" s="136"/>
      <c r="E3" s="136"/>
      <c r="F3" s="136"/>
      <c r="G3" s="136"/>
      <c r="H3" s="136"/>
      <c r="I3" s="136"/>
      <c r="J3" s="137"/>
      <c r="K3" s="137"/>
      <c r="R3" s="71"/>
    </row>
    <row r="4" spans="1:11" s="72" customFormat="1" ht="51" customHeight="1">
      <c r="A4" s="138" t="s">
        <v>418</v>
      </c>
      <c r="B4" s="138"/>
      <c r="C4" s="138"/>
      <c r="D4" s="138"/>
      <c r="E4" s="138"/>
      <c r="F4" s="138"/>
      <c r="G4" s="138"/>
      <c r="H4" s="138"/>
      <c r="I4" s="138"/>
      <c r="J4" s="139"/>
      <c r="K4" s="139"/>
    </row>
    <row r="5" spans="1:11" ht="23.25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s="68" customFormat="1" ht="98.25" customHeight="1">
      <c r="A6" s="142" t="s">
        <v>320</v>
      </c>
      <c r="B6" s="142" t="s">
        <v>307</v>
      </c>
      <c r="C6" s="142"/>
      <c r="D6" s="142"/>
      <c r="E6" s="142"/>
      <c r="F6" s="142"/>
      <c r="G6" s="142"/>
      <c r="H6" s="142"/>
      <c r="I6" s="143" t="s">
        <v>401</v>
      </c>
      <c r="J6" s="143" t="s">
        <v>419</v>
      </c>
      <c r="K6" s="143" t="s">
        <v>402</v>
      </c>
    </row>
    <row r="7" spans="1:11" s="68" customFormat="1" ht="6" customHeight="1" hidden="1">
      <c r="A7" s="142"/>
      <c r="B7" s="142"/>
      <c r="C7" s="142"/>
      <c r="D7" s="142"/>
      <c r="E7" s="142"/>
      <c r="F7" s="142"/>
      <c r="G7" s="142"/>
      <c r="H7" s="142"/>
      <c r="I7" s="144"/>
      <c r="J7" s="144"/>
      <c r="K7" s="144"/>
    </row>
    <row r="8" spans="1:11" s="76" customFormat="1" ht="12.75">
      <c r="A8" s="77">
        <v>1</v>
      </c>
      <c r="B8" s="145">
        <v>2</v>
      </c>
      <c r="C8" s="145"/>
      <c r="D8" s="145"/>
      <c r="E8" s="145"/>
      <c r="F8" s="145"/>
      <c r="G8" s="145"/>
      <c r="H8" s="145"/>
      <c r="I8" s="77"/>
      <c r="J8" s="77"/>
      <c r="K8" s="77"/>
    </row>
    <row r="9" spans="1:11" ht="32.25" customHeight="1">
      <c r="A9" s="77" t="s">
        <v>308</v>
      </c>
      <c r="B9" s="124" t="s">
        <v>341</v>
      </c>
      <c r="C9" s="125"/>
      <c r="D9" s="125"/>
      <c r="E9" s="125"/>
      <c r="F9" s="125"/>
      <c r="G9" s="125"/>
      <c r="H9" s="126"/>
      <c r="I9" s="66">
        <f>SUM(I11:I18)</f>
        <v>17500000</v>
      </c>
      <c r="J9" s="66">
        <f>SUM(J11:J18)</f>
        <v>17500000</v>
      </c>
      <c r="K9" s="66">
        <f>J9/I9*100</f>
        <v>100</v>
      </c>
    </row>
    <row r="10" spans="1:11" ht="15.75">
      <c r="A10" s="77"/>
      <c r="B10" s="113" t="s">
        <v>263</v>
      </c>
      <c r="C10" s="113"/>
      <c r="D10" s="113"/>
      <c r="E10" s="113"/>
      <c r="F10" s="113"/>
      <c r="G10" s="113"/>
      <c r="H10" s="113"/>
      <c r="I10" s="66"/>
      <c r="J10" s="66"/>
      <c r="K10" s="66"/>
    </row>
    <row r="11" spans="1:11" ht="16.5" customHeight="1">
      <c r="A11" s="78" t="s">
        <v>309</v>
      </c>
      <c r="B11" s="113" t="s">
        <v>352</v>
      </c>
      <c r="C11" s="113"/>
      <c r="D11" s="113"/>
      <c r="E11" s="113"/>
      <c r="F11" s="113"/>
      <c r="G11" s="113"/>
      <c r="H11" s="113"/>
      <c r="I11" s="67">
        <v>38300</v>
      </c>
      <c r="J11" s="67">
        <v>38300</v>
      </c>
      <c r="K11" s="67">
        <f aca="true" t="shared" si="0" ref="K11:K78">J11/I11*100</f>
        <v>100</v>
      </c>
    </row>
    <row r="12" spans="1:11" ht="16.5" customHeight="1">
      <c r="A12" s="78" t="s">
        <v>310</v>
      </c>
      <c r="B12" s="113" t="s">
        <v>353</v>
      </c>
      <c r="C12" s="113"/>
      <c r="D12" s="113"/>
      <c r="E12" s="113"/>
      <c r="F12" s="113"/>
      <c r="G12" s="113"/>
      <c r="H12" s="113"/>
      <c r="I12" s="67">
        <v>3050660</v>
      </c>
      <c r="J12" s="67">
        <v>3050660</v>
      </c>
      <c r="K12" s="67">
        <f t="shared" si="0"/>
        <v>100</v>
      </c>
    </row>
    <row r="13" spans="1:11" ht="16.5" customHeight="1">
      <c r="A13" s="78" t="s">
        <v>311</v>
      </c>
      <c r="B13" s="113" t="s">
        <v>354</v>
      </c>
      <c r="C13" s="113"/>
      <c r="D13" s="113"/>
      <c r="E13" s="113"/>
      <c r="F13" s="113"/>
      <c r="G13" s="113"/>
      <c r="H13" s="113"/>
      <c r="I13" s="67">
        <v>1958900</v>
      </c>
      <c r="J13" s="67">
        <v>1958900</v>
      </c>
      <c r="K13" s="67">
        <f t="shared" si="0"/>
        <v>100</v>
      </c>
    </row>
    <row r="14" spans="1:11" ht="16.5" customHeight="1">
      <c r="A14" s="78" t="s">
        <v>312</v>
      </c>
      <c r="B14" s="113" t="s">
        <v>355</v>
      </c>
      <c r="C14" s="113"/>
      <c r="D14" s="113"/>
      <c r="E14" s="113"/>
      <c r="F14" s="113"/>
      <c r="G14" s="113"/>
      <c r="H14" s="113"/>
      <c r="I14" s="67">
        <v>2599530</v>
      </c>
      <c r="J14" s="67">
        <v>2599530</v>
      </c>
      <c r="K14" s="67">
        <f t="shared" si="0"/>
        <v>100</v>
      </c>
    </row>
    <row r="15" spans="1:11" ht="16.5" customHeight="1">
      <c r="A15" s="78" t="s">
        <v>313</v>
      </c>
      <c r="B15" s="113" t="s">
        <v>356</v>
      </c>
      <c r="C15" s="113"/>
      <c r="D15" s="113"/>
      <c r="E15" s="113"/>
      <c r="F15" s="113"/>
      <c r="G15" s="113"/>
      <c r="H15" s="113"/>
      <c r="I15" s="67">
        <v>3199030</v>
      </c>
      <c r="J15" s="67">
        <v>3199030</v>
      </c>
      <c r="K15" s="67">
        <f t="shared" si="0"/>
        <v>100</v>
      </c>
    </row>
    <row r="16" spans="1:11" ht="16.5" customHeight="1">
      <c r="A16" s="78" t="s">
        <v>314</v>
      </c>
      <c r="B16" s="113" t="s">
        <v>357</v>
      </c>
      <c r="C16" s="113"/>
      <c r="D16" s="113"/>
      <c r="E16" s="113"/>
      <c r="F16" s="113"/>
      <c r="G16" s="113"/>
      <c r="H16" s="113"/>
      <c r="I16" s="67">
        <v>2132110</v>
      </c>
      <c r="J16" s="67">
        <v>2132110</v>
      </c>
      <c r="K16" s="67">
        <f t="shared" si="0"/>
        <v>100</v>
      </c>
    </row>
    <row r="17" spans="1:11" ht="16.5" customHeight="1">
      <c r="A17" s="78" t="s">
        <v>315</v>
      </c>
      <c r="B17" s="113" t="s">
        <v>358</v>
      </c>
      <c r="C17" s="113"/>
      <c r="D17" s="113"/>
      <c r="E17" s="113"/>
      <c r="F17" s="113"/>
      <c r="G17" s="113"/>
      <c r="H17" s="113"/>
      <c r="I17" s="67">
        <v>2041090</v>
      </c>
      <c r="J17" s="67">
        <v>2041090</v>
      </c>
      <c r="K17" s="67">
        <f t="shared" si="0"/>
        <v>100</v>
      </c>
    </row>
    <row r="18" spans="1:11" ht="16.5" customHeight="1">
      <c r="A18" s="78" t="s">
        <v>360</v>
      </c>
      <c r="B18" s="114" t="s">
        <v>359</v>
      </c>
      <c r="C18" s="115"/>
      <c r="D18" s="115"/>
      <c r="E18" s="115"/>
      <c r="F18" s="115"/>
      <c r="G18" s="115"/>
      <c r="H18" s="146"/>
      <c r="I18" s="67">
        <v>2480380</v>
      </c>
      <c r="J18" s="67">
        <v>2480380</v>
      </c>
      <c r="K18" s="67">
        <f t="shared" si="0"/>
        <v>100</v>
      </c>
    </row>
    <row r="19" spans="1:11" ht="69.75" customHeight="1">
      <c r="A19" s="77" t="s">
        <v>324</v>
      </c>
      <c r="B19" s="124" t="s">
        <v>361</v>
      </c>
      <c r="C19" s="125"/>
      <c r="D19" s="125"/>
      <c r="E19" s="125"/>
      <c r="F19" s="125"/>
      <c r="G19" s="125"/>
      <c r="H19" s="126"/>
      <c r="I19" s="66">
        <f>SUM(I21:I27)</f>
        <v>1579900</v>
      </c>
      <c r="J19" s="66">
        <f>SUM(J21:J27)</f>
        <v>1702300</v>
      </c>
      <c r="K19" s="66">
        <f t="shared" si="0"/>
        <v>107.74732578011266</v>
      </c>
    </row>
    <row r="20" spans="1:11" ht="12.75" customHeight="1">
      <c r="A20" s="77"/>
      <c r="B20" s="113" t="s">
        <v>263</v>
      </c>
      <c r="C20" s="113"/>
      <c r="D20" s="113"/>
      <c r="E20" s="113"/>
      <c r="F20" s="113"/>
      <c r="G20" s="113"/>
      <c r="H20" s="113"/>
      <c r="I20" s="66"/>
      <c r="J20" s="66"/>
      <c r="K20" s="66"/>
    </row>
    <row r="21" spans="1:11" ht="16.5" customHeight="1">
      <c r="A21" s="78" t="s">
        <v>325</v>
      </c>
      <c r="B21" s="113" t="s">
        <v>353</v>
      </c>
      <c r="C21" s="113"/>
      <c r="D21" s="113"/>
      <c r="E21" s="113"/>
      <c r="F21" s="113"/>
      <c r="G21" s="113"/>
      <c r="H21" s="113"/>
      <c r="I21" s="67">
        <v>395200</v>
      </c>
      <c r="J21" s="67">
        <v>425400</v>
      </c>
      <c r="K21" s="67">
        <f t="shared" si="0"/>
        <v>107.6417004048583</v>
      </c>
    </row>
    <row r="22" spans="1:11" ht="16.5" customHeight="1">
      <c r="A22" s="78" t="s">
        <v>326</v>
      </c>
      <c r="B22" s="113" t="s">
        <v>354</v>
      </c>
      <c r="C22" s="113"/>
      <c r="D22" s="113"/>
      <c r="E22" s="113"/>
      <c r="F22" s="113"/>
      <c r="G22" s="113"/>
      <c r="H22" s="113"/>
      <c r="I22" s="67">
        <v>157900</v>
      </c>
      <c r="J22" s="67">
        <v>170300</v>
      </c>
      <c r="K22" s="67">
        <f t="shared" si="0"/>
        <v>107.8530715642812</v>
      </c>
    </row>
    <row r="23" spans="1:11" ht="16.5" customHeight="1">
      <c r="A23" s="78" t="s">
        <v>327</v>
      </c>
      <c r="B23" s="113" t="s">
        <v>355</v>
      </c>
      <c r="C23" s="113"/>
      <c r="D23" s="113"/>
      <c r="E23" s="113"/>
      <c r="F23" s="113"/>
      <c r="G23" s="113"/>
      <c r="H23" s="113"/>
      <c r="I23" s="67">
        <v>157900</v>
      </c>
      <c r="J23" s="67">
        <v>170300</v>
      </c>
      <c r="K23" s="67">
        <f t="shared" si="0"/>
        <v>107.8530715642812</v>
      </c>
    </row>
    <row r="24" spans="1:11" ht="16.5" customHeight="1">
      <c r="A24" s="78" t="s">
        <v>328</v>
      </c>
      <c r="B24" s="113" t="s">
        <v>356</v>
      </c>
      <c r="C24" s="113"/>
      <c r="D24" s="113"/>
      <c r="E24" s="113"/>
      <c r="F24" s="113"/>
      <c r="G24" s="113"/>
      <c r="H24" s="113"/>
      <c r="I24" s="67">
        <v>395200</v>
      </c>
      <c r="J24" s="67">
        <v>425400</v>
      </c>
      <c r="K24" s="67">
        <f t="shared" si="0"/>
        <v>107.6417004048583</v>
      </c>
    </row>
    <row r="25" spans="1:11" ht="16.5" customHeight="1">
      <c r="A25" s="79" t="s">
        <v>329</v>
      </c>
      <c r="B25" s="113" t="s">
        <v>357</v>
      </c>
      <c r="C25" s="113"/>
      <c r="D25" s="113"/>
      <c r="E25" s="113"/>
      <c r="F25" s="113"/>
      <c r="G25" s="113"/>
      <c r="H25" s="113"/>
      <c r="I25" s="67">
        <v>157900</v>
      </c>
      <c r="J25" s="67">
        <v>170300</v>
      </c>
      <c r="K25" s="67">
        <f t="shared" si="0"/>
        <v>107.8530715642812</v>
      </c>
    </row>
    <row r="26" spans="1:11" ht="16.5" customHeight="1">
      <c r="A26" s="78" t="s">
        <v>330</v>
      </c>
      <c r="B26" s="113" t="s">
        <v>358</v>
      </c>
      <c r="C26" s="113"/>
      <c r="D26" s="113"/>
      <c r="E26" s="113"/>
      <c r="F26" s="113"/>
      <c r="G26" s="113"/>
      <c r="H26" s="113"/>
      <c r="I26" s="67">
        <v>157900</v>
      </c>
      <c r="J26" s="67">
        <v>170300</v>
      </c>
      <c r="K26" s="67">
        <f t="shared" si="0"/>
        <v>107.8530715642812</v>
      </c>
    </row>
    <row r="27" spans="1:11" ht="16.5" customHeight="1">
      <c r="A27" s="78" t="s">
        <v>331</v>
      </c>
      <c r="B27" s="114" t="s">
        <v>359</v>
      </c>
      <c r="C27" s="115"/>
      <c r="D27" s="115"/>
      <c r="E27" s="115"/>
      <c r="F27" s="115"/>
      <c r="G27" s="115"/>
      <c r="H27" s="146"/>
      <c r="I27" s="67">
        <v>157900</v>
      </c>
      <c r="J27" s="67">
        <v>170300</v>
      </c>
      <c r="K27" s="67">
        <f t="shared" si="0"/>
        <v>107.8530715642812</v>
      </c>
    </row>
    <row r="28" spans="1:11" ht="117.75" customHeight="1">
      <c r="A28" s="77" t="s">
        <v>342</v>
      </c>
      <c r="B28" s="124" t="s">
        <v>362</v>
      </c>
      <c r="C28" s="125"/>
      <c r="D28" s="125"/>
      <c r="E28" s="125"/>
      <c r="F28" s="125"/>
      <c r="G28" s="125"/>
      <c r="H28" s="126"/>
      <c r="I28" s="66">
        <f>SUM(I30:I37)</f>
        <v>16000</v>
      </c>
      <c r="J28" s="66">
        <f>SUM(J30:J37)</f>
        <v>16000</v>
      </c>
      <c r="K28" s="66">
        <f t="shared" si="0"/>
        <v>100</v>
      </c>
    </row>
    <row r="29" spans="1:11" ht="14.25" customHeight="1">
      <c r="A29" s="77"/>
      <c r="B29" s="113" t="s">
        <v>263</v>
      </c>
      <c r="C29" s="113"/>
      <c r="D29" s="113"/>
      <c r="E29" s="113"/>
      <c r="F29" s="113"/>
      <c r="G29" s="113"/>
      <c r="H29" s="113"/>
      <c r="I29" s="66"/>
      <c r="J29" s="66"/>
      <c r="K29" s="66"/>
    </row>
    <row r="30" spans="1:11" ht="16.5" customHeight="1">
      <c r="A30" s="78" t="s">
        <v>333</v>
      </c>
      <c r="B30" s="113" t="s">
        <v>352</v>
      </c>
      <c r="C30" s="113"/>
      <c r="D30" s="113"/>
      <c r="E30" s="113"/>
      <c r="F30" s="113"/>
      <c r="G30" s="113"/>
      <c r="H30" s="113"/>
      <c r="I30" s="67">
        <v>2000</v>
      </c>
      <c r="J30" s="67">
        <v>2000</v>
      </c>
      <c r="K30" s="67">
        <f t="shared" si="0"/>
        <v>100</v>
      </c>
    </row>
    <row r="31" spans="1:11" ht="16.5" customHeight="1">
      <c r="A31" s="78" t="s">
        <v>334</v>
      </c>
      <c r="B31" s="113" t="s">
        <v>353</v>
      </c>
      <c r="C31" s="113"/>
      <c r="D31" s="113"/>
      <c r="E31" s="113"/>
      <c r="F31" s="113"/>
      <c r="G31" s="113"/>
      <c r="H31" s="113"/>
      <c r="I31" s="67">
        <v>2000</v>
      </c>
      <c r="J31" s="67">
        <v>2000</v>
      </c>
      <c r="K31" s="67">
        <f t="shared" si="0"/>
        <v>100</v>
      </c>
    </row>
    <row r="32" spans="1:11" ht="16.5" customHeight="1">
      <c r="A32" s="78" t="s">
        <v>335</v>
      </c>
      <c r="B32" s="113" t="s">
        <v>354</v>
      </c>
      <c r="C32" s="113"/>
      <c r="D32" s="113"/>
      <c r="E32" s="113"/>
      <c r="F32" s="113"/>
      <c r="G32" s="113"/>
      <c r="H32" s="113"/>
      <c r="I32" s="67">
        <v>2000</v>
      </c>
      <c r="J32" s="67">
        <v>2000</v>
      </c>
      <c r="K32" s="67">
        <f t="shared" si="0"/>
        <v>100</v>
      </c>
    </row>
    <row r="33" spans="1:11" ht="16.5" customHeight="1">
      <c r="A33" s="78" t="s">
        <v>336</v>
      </c>
      <c r="B33" s="113" t="s">
        <v>355</v>
      </c>
      <c r="C33" s="113"/>
      <c r="D33" s="113"/>
      <c r="E33" s="113"/>
      <c r="F33" s="113"/>
      <c r="G33" s="113"/>
      <c r="H33" s="113"/>
      <c r="I33" s="67">
        <v>2000</v>
      </c>
      <c r="J33" s="67">
        <v>2000</v>
      </c>
      <c r="K33" s="67">
        <f t="shared" si="0"/>
        <v>100</v>
      </c>
    </row>
    <row r="34" spans="1:11" ht="16.5" customHeight="1">
      <c r="A34" s="78" t="s">
        <v>337</v>
      </c>
      <c r="B34" s="113" t="s">
        <v>356</v>
      </c>
      <c r="C34" s="113"/>
      <c r="D34" s="113"/>
      <c r="E34" s="113"/>
      <c r="F34" s="113"/>
      <c r="G34" s="113"/>
      <c r="H34" s="113"/>
      <c r="I34" s="67">
        <v>2000</v>
      </c>
      <c r="J34" s="67">
        <v>2000</v>
      </c>
      <c r="K34" s="67">
        <f t="shared" si="0"/>
        <v>100</v>
      </c>
    </row>
    <row r="35" spans="1:11" ht="16.5" customHeight="1">
      <c r="A35" s="78" t="s">
        <v>338</v>
      </c>
      <c r="B35" s="113" t="s">
        <v>357</v>
      </c>
      <c r="C35" s="113"/>
      <c r="D35" s="113"/>
      <c r="E35" s="113"/>
      <c r="F35" s="113"/>
      <c r="G35" s="113"/>
      <c r="H35" s="113"/>
      <c r="I35" s="67">
        <v>2000</v>
      </c>
      <c r="J35" s="67">
        <v>2000</v>
      </c>
      <c r="K35" s="67">
        <f t="shared" si="0"/>
        <v>100</v>
      </c>
    </row>
    <row r="36" spans="1:11" ht="16.5" customHeight="1">
      <c r="A36" s="78" t="s">
        <v>339</v>
      </c>
      <c r="B36" s="113" t="s">
        <v>358</v>
      </c>
      <c r="C36" s="113"/>
      <c r="D36" s="113"/>
      <c r="E36" s="113"/>
      <c r="F36" s="113"/>
      <c r="G36" s="113"/>
      <c r="H36" s="113"/>
      <c r="I36" s="67">
        <v>2000</v>
      </c>
      <c r="J36" s="67">
        <v>2000</v>
      </c>
      <c r="K36" s="67">
        <f t="shared" si="0"/>
        <v>100</v>
      </c>
    </row>
    <row r="37" spans="1:11" ht="16.5" customHeight="1">
      <c r="A37" s="78" t="s">
        <v>340</v>
      </c>
      <c r="B37" s="114" t="s">
        <v>359</v>
      </c>
      <c r="C37" s="115"/>
      <c r="D37" s="115"/>
      <c r="E37" s="115"/>
      <c r="F37" s="115"/>
      <c r="G37" s="115"/>
      <c r="H37" s="146"/>
      <c r="I37" s="67">
        <v>2000</v>
      </c>
      <c r="J37" s="67">
        <v>2000</v>
      </c>
      <c r="K37" s="67">
        <f t="shared" si="0"/>
        <v>100</v>
      </c>
    </row>
    <row r="38" spans="1:11" ht="66.75" customHeight="1">
      <c r="A38" s="90" t="s">
        <v>343</v>
      </c>
      <c r="B38" s="124" t="s">
        <v>363</v>
      </c>
      <c r="C38" s="125"/>
      <c r="D38" s="125"/>
      <c r="E38" s="125"/>
      <c r="F38" s="125"/>
      <c r="G38" s="125"/>
      <c r="H38" s="126"/>
      <c r="I38" s="66">
        <f>SUM(I39:I45)</f>
        <v>2187350</v>
      </c>
      <c r="J38" s="66">
        <f>SUM(J39:J45)</f>
        <v>2400182.84</v>
      </c>
      <c r="K38" s="66">
        <f t="shared" si="0"/>
        <v>109.73016846869498</v>
      </c>
    </row>
    <row r="39" spans="1:11" ht="16.5" customHeight="1">
      <c r="A39" s="91" t="s">
        <v>344</v>
      </c>
      <c r="B39" s="113" t="s">
        <v>353</v>
      </c>
      <c r="C39" s="113"/>
      <c r="D39" s="113"/>
      <c r="E39" s="113"/>
      <c r="F39" s="113"/>
      <c r="G39" s="113"/>
      <c r="H39" s="113"/>
      <c r="I39" s="67">
        <v>60604</v>
      </c>
      <c r="J39" s="67">
        <v>60604</v>
      </c>
      <c r="K39" s="67">
        <f t="shared" si="0"/>
        <v>100</v>
      </c>
    </row>
    <row r="40" spans="1:11" ht="16.5" customHeight="1">
      <c r="A40" s="91" t="s">
        <v>345</v>
      </c>
      <c r="B40" s="113" t="s">
        <v>354</v>
      </c>
      <c r="C40" s="113"/>
      <c r="D40" s="113"/>
      <c r="E40" s="113"/>
      <c r="F40" s="113"/>
      <c r="G40" s="113"/>
      <c r="H40" s="113"/>
      <c r="I40" s="67">
        <v>26263</v>
      </c>
      <c r="J40" s="67">
        <f>26263+174706.84-19444</f>
        <v>181525.84</v>
      </c>
      <c r="K40" s="67">
        <f t="shared" si="0"/>
        <v>691.1847085253017</v>
      </c>
    </row>
    <row r="41" spans="1:11" ht="16.5" customHeight="1">
      <c r="A41" s="91" t="s">
        <v>346</v>
      </c>
      <c r="B41" s="113" t="s">
        <v>355</v>
      </c>
      <c r="C41" s="113"/>
      <c r="D41" s="113"/>
      <c r="E41" s="113"/>
      <c r="F41" s="113"/>
      <c r="G41" s="113"/>
      <c r="H41" s="113"/>
      <c r="I41" s="67">
        <v>755120</v>
      </c>
      <c r="J41" s="67">
        <v>885120</v>
      </c>
      <c r="K41" s="67">
        <f t="shared" si="0"/>
        <v>117.21580675919058</v>
      </c>
    </row>
    <row r="42" spans="1:11" ht="16.5" customHeight="1">
      <c r="A42" s="91" t="s">
        <v>347</v>
      </c>
      <c r="B42" s="113" t="s">
        <v>356</v>
      </c>
      <c r="C42" s="113"/>
      <c r="D42" s="113"/>
      <c r="E42" s="113"/>
      <c r="F42" s="113"/>
      <c r="G42" s="113"/>
      <c r="H42" s="113"/>
      <c r="I42" s="67">
        <v>772119</v>
      </c>
      <c r="J42" s="67">
        <v>519689</v>
      </c>
      <c r="K42" s="67">
        <f t="shared" si="0"/>
        <v>67.30685295919412</v>
      </c>
    </row>
    <row r="43" spans="1:12" ht="16.5" customHeight="1">
      <c r="A43" s="91" t="s">
        <v>348</v>
      </c>
      <c r="B43" s="113" t="s">
        <v>357</v>
      </c>
      <c r="C43" s="113"/>
      <c r="D43" s="113"/>
      <c r="E43" s="113"/>
      <c r="F43" s="113"/>
      <c r="G43" s="113"/>
      <c r="H43" s="113"/>
      <c r="I43" s="67">
        <v>35500</v>
      </c>
      <c r="J43" s="67">
        <f>515500-300000</f>
        <v>215500</v>
      </c>
      <c r="K43" s="67">
        <f t="shared" si="0"/>
        <v>607.0422535211268</v>
      </c>
      <c r="L43" s="89"/>
    </row>
    <row r="44" spans="1:11" ht="16.5" customHeight="1">
      <c r="A44" s="91" t="s">
        <v>349</v>
      </c>
      <c r="B44" s="113" t="s">
        <v>358</v>
      </c>
      <c r="C44" s="113"/>
      <c r="D44" s="113"/>
      <c r="E44" s="113"/>
      <c r="F44" s="113"/>
      <c r="G44" s="113"/>
      <c r="H44" s="113"/>
      <c r="I44" s="67">
        <v>498344</v>
      </c>
      <c r="J44" s="67">
        <v>498344</v>
      </c>
      <c r="K44" s="67">
        <f t="shared" si="0"/>
        <v>100</v>
      </c>
    </row>
    <row r="45" spans="1:12" ht="16.5" customHeight="1">
      <c r="A45" s="91" t="s">
        <v>350</v>
      </c>
      <c r="B45" s="114" t="s">
        <v>359</v>
      </c>
      <c r="C45" s="147"/>
      <c r="D45" s="147"/>
      <c r="E45" s="147"/>
      <c r="F45" s="147"/>
      <c r="G45" s="147"/>
      <c r="H45" s="146"/>
      <c r="I45" s="67">
        <v>39400</v>
      </c>
      <c r="J45" s="67">
        <f>368572.22-329172.22</f>
        <v>39400</v>
      </c>
      <c r="K45" s="67">
        <f t="shared" si="0"/>
        <v>100</v>
      </c>
      <c r="L45" s="92"/>
    </row>
    <row r="46" spans="1:11" ht="16.5" customHeight="1">
      <c r="A46" s="91" t="s">
        <v>351</v>
      </c>
      <c r="B46" s="121"/>
      <c r="C46" s="122"/>
      <c r="D46" s="122"/>
      <c r="E46" s="122"/>
      <c r="F46" s="122"/>
      <c r="G46" s="122"/>
      <c r="H46" s="123"/>
      <c r="I46" s="66"/>
      <c r="J46" s="66"/>
      <c r="K46" s="66"/>
    </row>
    <row r="47" spans="1:11" ht="63.75" customHeight="1">
      <c r="A47" s="77" t="s">
        <v>371</v>
      </c>
      <c r="B47" s="116" t="s">
        <v>403</v>
      </c>
      <c r="C47" s="148"/>
      <c r="D47" s="148"/>
      <c r="E47" s="148"/>
      <c r="F47" s="148"/>
      <c r="G47" s="148"/>
      <c r="H47" s="149"/>
      <c r="I47" s="66">
        <f>SUM(I48:I54)</f>
        <v>592330</v>
      </c>
      <c r="J47" s="66">
        <f>SUM(J48:J54)</f>
        <v>850072.72</v>
      </c>
      <c r="K47" s="66">
        <f t="shared" si="0"/>
        <v>143.5133658602468</v>
      </c>
    </row>
    <row r="48" spans="1:11" ht="15" customHeight="1">
      <c r="A48" s="78" t="s">
        <v>364</v>
      </c>
      <c r="B48" s="113" t="s">
        <v>353</v>
      </c>
      <c r="C48" s="113"/>
      <c r="D48" s="113"/>
      <c r="E48" s="113"/>
      <c r="F48" s="113"/>
      <c r="G48" s="113"/>
      <c r="H48" s="113"/>
      <c r="I48" s="67">
        <v>127515</v>
      </c>
      <c r="J48" s="67">
        <v>105024</v>
      </c>
      <c r="K48" s="67">
        <f t="shared" si="0"/>
        <v>82.36207504999412</v>
      </c>
    </row>
    <row r="49" spans="1:11" ht="18" customHeight="1">
      <c r="A49" s="78" t="s">
        <v>365</v>
      </c>
      <c r="B49" s="113" t="s">
        <v>354</v>
      </c>
      <c r="C49" s="113"/>
      <c r="D49" s="113"/>
      <c r="E49" s="113"/>
      <c r="F49" s="113"/>
      <c r="G49" s="113"/>
      <c r="H49" s="113"/>
      <c r="I49" s="67">
        <v>41135</v>
      </c>
      <c r="J49" s="67">
        <v>78064</v>
      </c>
      <c r="K49" s="67">
        <f t="shared" si="0"/>
        <v>189.77513066731493</v>
      </c>
    </row>
    <row r="50" spans="1:11" ht="16.5" customHeight="1">
      <c r="A50" s="78" t="s">
        <v>366</v>
      </c>
      <c r="B50" s="113" t="s">
        <v>355</v>
      </c>
      <c r="C50" s="113"/>
      <c r="D50" s="113"/>
      <c r="E50" s="113"/>
      <c r="F50" s="113"/>
      <c r="G50" s="113"/>
      <c r="H50" s="113"/>
      <c r="I50" s="67">
        <v>69928</v>
      </c>
      <c r="J50" s="67">
        <v>156777.28</v>
      </c>
      <c r="K50" s="67">
        <f t="shared" si="0"/>
        <v>224.1981466651413</v>
      </c>
    </row>
    <row r="51" spans="1:11" ht="16.5" customHeight="1">
      <c r="A51" s="78" t="s">
        <v>367</v>
      </c>
      <c r="B51" s="113" t="s">
        <v>356</v>
      </c>
      <c r="C51" s="113"/>
      <c r="D51" s="113"/>
      <c r="E51" s="113"/>
      <c r="F51" s="113"/>
      <c r="G51" s="113"/>
      <c r="H51" s="113"/>
      <c r="I51" s="67">
        <v>164536</v>
      </c>
      <c r="J51" s="67">
        <v>167025</v>
      </c>
      <c r="K51" s="67">
        <f t="shared" si="0"/>
        <v>101.51273885350318</v>
      </c>
    </row>
    <row r="52" spans="1:11" ht="16.5" customHeight="1">
      <c r="A52" s="78" t="s">
        <v>368</v>
      </c>
      <c r="B52" s="113" t="s">
        <v>357</v>
      </c>
      <c r="C52" s="113"/>
      <c r="D52" s="113"/>
      <c r="E52" s="113"/>
      <c r="F52" s="113"/>
      <c r="G52" s="113"/>
      <c r="H52" s="113"/>
      <c r="I52" s="67">
        <v>53474</v>
      </c>
      <c r="J52" s="67">
        <v>140882.25</v>
      </c>
      <c r="K52" s="67">
        <f t="shared" si="0"/>
        <v>263.4593447282791</v>
      </c>
    </row>
    <row r="53" spans="1:11" ht="16.5" customHeight="1">
      <c r="A53" s="78" t="s">
        <v>369</v>
      </c>
      <c r="B53" s="113" t="s">
        <v>358</v>
      </c>
      <c r="C53" s="113"/>
      <c r="D53" s="113"/>
      <c r="E53" s="113"/>
      <c r="F53" s="113"/>
      <c r="G53" s="113"/>
      <c r="H53" s="113"/>
      <c r="I53" s="67">
        <v>90495</v>
      </c>
      <c r="J53" s="67">
        <v>134482.21</v>
      </c>
      <c r="K53" s="67">
        <f t="shared" si="0"/>
        <v>148.607337421957</v>
      </c>
    </row>
    <row r="54" spans="1:11" ht="16.5" customHeight="1">
      <c r="A54" s="78" t="s">
        <v>370</v>
      </c>
      <c r="B54" s="114" t="s">
        <v>359</v>
      </c>
      <c r="C54" s="115"/>
      <c r="D54" s="115"/>
      <c r="E54" s="115"/>
      <c r="F54" s="115"/>
      <c r="G54" s="115"/>
      <c r="H54" s="146"/>
      <c r="I54" s="67">
        <v>45247</v>
      </c>
      <c r="J54" s="67">
        <v>67817.98</v>
      </c>
      <c r="K54" s="67">
        <f t="shared" si="0"/>
        <v>149.88392600614404</v>
      </c>
    </row>
    <row r="55" spans="1:11" ht="63.75" customHeight="1">
      <c r="A55" s="77">
        <v>6</v>
      </c>
      <c r="B55" s="116" t="s">
        <v>416</v>
      </c>
      <c r="C55" s="117"/>
      <c r="D55" s="117"/>
      <c r="E55" s="117"/>
      <c r="F55" s="117"/>
      <c r="G55" s="117"/>
      <c r="H55" s="118"/>
      <c r="I55" s="66">
        <f>I62</f>
        <v>0</v>
      </c>
      <c r="J55" s="66">
        <f>SUM(J56:J63)</f>
        <v>0</v>
      </c>
      <c r="K55" s="66" t="e">
        <f t="shared" si="0"/>
        <v>#DIV/0!</v>
      </c>
    </row>
    <row r="56" spans="1:11" ht="30" customHeight="1">
      <c r="A56" s="84" t="s">
        <v>408</v>
      </c>
      <c r="B56" s="113" t="s">
        <v>353</v>
      </c>
      <c r="C56" s="113"/>
      <c r="D56" s="113"/>
      <c r="E56" s="113"/>
      <c r="F56" s="113"/>
      <c r="G56" s="113"/>
      <c r="H56" s="113"/>
      <c r="I56" s="66">
        <v>0</v>
      </c>
      <c r="J56" s="66"/>
      <c r="K56" s="66" t="e">
        <f t="shared" si="0"/>
        <v>#DIV/0!</v>
      </c>
    </row>
    <row r="57" spans="1:11" ht="24" customHeight="1">
      <c r="A57" s="84" t="s">
        <v>409</v>
      </c>
      <c r="B57" s="113" t="s">
        <v>354</v>
      </c>
      <c r="C57" s="113"/>
      <c r="D57" s="113"/>
      <c r="E57" s="113"/>
      <c r="F57" s="113"/>
      <c r="G57" s="113"/>
      <c r="H57" s="113"/>
      <c r="I57" s="66">
        <v>0</v>
      </c>
      <c r="J57" s="66"/>
      <c r="K57" s="66" t="e">
        <f t="shared" si="0"/>
        <v>#DIV/0!</v>
      </c>
    </row>
    <row r="58" spans="1:11" ht="32.25" customHeight="1">
      <c r="A58" s="84" t="s">
        <v>410</v>
      </c>
      <c r="B58" s="113" t="s">
        <v>355</v>
      </c>
      <c r="C58" s="113"/>
      <c r="D58" s="113"/>
      <c r="E58" s="113"/>
      <c r="F58" s="113"/>
      <c r="G58" s="113"/>
      <c r="H58" s="113"/>
      <c r="I58" s="66">
        <v>0</v>
      </c>
      <c r="J58" s="66"/>
      <c r="K58" s="66" t="e">
        <f t="shared" si="0"/>
        <v>#DIV/0!</v>
      </c>
    </row>
    <row r="59" spans="1:11" ht="29.25" customHeight="1">
      <c r="A59" s="84" t="s">
        <v>411</v>
      </c>
      <c r="B59" s="113" t="s">
        <v>356</v>
      </c>
      <c r="C59" s="113"/>
      <c r="D59" s="113"/>
      <c r="E59" s="113"/>
      <c r="F59" s="113"/>
      <c r="G59" s="113"/>
      <c r="H59" s="113"/>
      <c r="I59" s="66">
        <v>0</v>
      </c>
      <c r="J59" s="66"/>
      <c r="K59" s="66" t="e">
        <f t="shared" si="0"/>
        <v>#DIV/0!</v>
      </c>
    </row>
    <row r="60" spans="1:11" ht="30" customHeight="1">
      <c r="A60" s="84" t="s">
        <v>412</v>
      </c>
      <c r="B60" s="113" t="s">
        <v>357</v>
      </c>
      <c r="C60" s="113"/>
      <c r="D60" s="113"/>
      <c r="E60" s="113"/>
      <c r="F60" s="113"/>
      <c r="G60" s="113"/>
      <c r="H60" s="113"/>
      <c r="I60" s="66">
        <v>0</v>
      </c>
      <c r="J60" s="66"/>
      <c r="K60" s="66" t="e">
        <f t="shared" si="0"/>
        <v>#DIV/0!</v>
      </c>
    </row>
    <row r="61" spans="1:11" ht="14.25" customHeight="1">
      <c r="A61" s="84" t="s">
        <v>413</v>
      </c>
      <c r="B61" s="113" t="s">
        <v>358</v>
      </c>
      <c r="C61" s="113"/>
      <c r="D61" s="113"/>
      <c r="E61" s="113"/>
      <c r="F61" s="113"/>
      <c r="G61" s="113"/>
      <c r="H61" s="113"/>
      <c r="I61" s="66">
        <v>0</v>
      </c>
      <c r="J61" s="66"/>
      <c r="K61" s="66" t="e">
        <f t="shared" si="0"/>
        <v>#DIV/0!</v>
      </c>
    </row>
    <row r="62" spans="1:11" ht="16.5" customHeight="1">
      <c r="A62" s="84" t="s">
        <v>414</v>
      </c>
      <c r="B62" s="114" t="s">
        <v>359</v>
      </c>
      <c r="C62" s="115"/>
      <c r="D62" s="115"/>
      <c r="E62" s="115"/>
      <c r="F62" s="115"/>
      <c r="G62" s="115"/>
      <c r="H62" s="146"/>
      <c r="I62" s="67">
        <v>0</v>
      </c>
      <c r="J62" s="67"/>
      <c r="K62" s="66" t="e">
        <f t="shared" si="0"/>
        <v>#DIV/0!</v>
      </c>
    </row>
    <row r="63" spans="1:11" ht="16.5" customHeight="1">
      <c r="A63" s="84" t="s">
        <v>415</v>
      </c>
      <c r="B63" s="114" t="s">
        <v>352</v>
      </c>
      <c r="C63" s="115"/>
      <c r="D63" s="115"/>
      <c r="E63" s="115"/>
      <c r="F63" s="115"/>
      <c r="G63" s="115"/>
      <c r="H63" s="146"/>
      <c r="I63" s="67">
        <v>0</v>
      </c>
      <c r="J63" s="67"/>
      <c r="K63" s="66" t="e">
        <f t="shared" si="0"/>
        <v>#DIV/0!</v>
      </c>
    </row>
    <row r="64" spans="1:11" ht="67.5" customHeight="1">
      <c r="A64" s="77" t="s">
        <v>372</v>
      </c>
      <c r="B64" s="116" t="s">
        <v>373</v>
      </c>
      <c r="C64" s="150"/>
      <c r="D64" s="150"/>
      <c r="E64" s="150"/>
      <c r="F64" s="150"/>
      <c r="G64" s="150"/>
      <c r="H64" s="151"/>
      <c r="I64" s="66">
        <f>I65</f>
        <v>0</v>
      </c>
      <c r="J64" s="66">
        <f>J65</f>
        <v>0</v>
      </c>
      <c r="K64" s="66" t="e">
        <f t="shared" si="0"/>
        <v>#DIV/0!</v>
      </c>
    </row>
    <row r="65" spans="1:11" ht="16.5" customHeight="1">
      <c r="A65" s="78" t="s">
        <v>374</v>
      </c>
      <c r="B65" s="114" t="s">
        <v>352</v>
      </c>
      <c r="C65" s="152"/>
      <c r="D65" s="152"/>
      <c r="E65" s="152"/>
      <c r="F65" s="152"/>
      <c r="G65" s="152"/>
      <c r="H65" s="153"/>
      <c r="I65" s="67">
        <v>0</v>
      </c>
      <c r="J65" s="67">
        <v>0</v>
      </c>
      <c r="K65" s="67" t="e">
        <f t="shared" si="0"/>
        <v>#DIV/0!</v>
      </c>
    </row>
    <row r="66" spans="1:11" ht="45.75" customHeight="1">
      <c r="A66" s="77" t="s">
        <v>375</v>
      </c>
      <c r="B66" s="116" t="s">
        <v>420</v>
      </c>
      <c r="C66" s="150"/>
      <c r="D66" s="150"/>
      <c r="E66" s="150"/>
      <c r="F66" s="150"/>
      <c r="G66" s="150"/>
      <c r="H66" s="151"/>
      <c r="I66" s="66">
        <f>I67+I68+I69</f>
        <v>1000000</v>
      </c>
      <c r="J66" s="66">
        <f>J67</f>
        <v>1252430</v>
      </c>
      <c r="K66" s="66">
        <f t="shared" si="0"/>
        <v>125.243</v>
      </c>
    </row>
    <row r="67" spans="1:11" ht="16.5" customHeight="1">
      <c r="A67" s="78" t="s">
        <v>376</v>
      </c>
      <c r="B67" s="114" t="s">
        <v>356</v>
      </c>
      <c r="C67" s="152"/>
      <c r="D67" s="152"/>
      <c r="E67" s="152"/>
      <c r="F67" s="152"/>
      <c r="G67" s="152"/>
      <c r="H67" s="153"/>
      <c r="I67" s="67">
        <v>1000000</v>
      </c>
      <c r="J67" s="67">
        <v>1252430</v>
      </c>
      <c r="K67" s="67">
        <f t="shared" si="0"/>
        <v>125.243</v>
      </c>
    </row>
    <row r="68" spans="1:11" ht="16.5" customHeight="1" hidden="1">
      <c r="A68" s="78" t="s">
        <v>377</v>
      </c>
      <c r="B68" s="114" t="s">
        <v>357</v>
      </c>
      <c r="C68" s="152"/>
      <c r="D68" s="152"/>
      <c r="E68" s="152"/>
      <c r="F68" s="152"/>
      <c r="G68" s="152"/>
      <c r="H68" s="153"/>
      <c r="I68" s="67">
        <v>0</v>
      </c>
      <c r="J68" s="67">
        <v>0</v>
      </c>
      <c r="K68" s="67" t="e">
        <f t="shared" si="0"/>
        <v>#DIV/0!</v>
      </c>
    </row>
    <row r="69" spans="1:11" ht="16.5" customHeight="1" hidden="1">
      <c r="A69" s="78" t="s">
        <v>378</v>
      </c>
      <c r="B69" s="114" t="s">
        <v>359</v>
      </c>
      <c r="C69" s="115"/>
      <c r="D69" s="115"/>
      <c r="E69" s="115"/>
      <c r="F69" s="115"/>
      <c r="G69" s="115"/>
      <c r="H69" s="154"/>
      <c r="I69" s="67">
        <v>0</v>
      </c>
      <c r="J69" s="67">
        <v>0</v>
      </c>
      <c r="K69" s="67" t="e">
        <f t="shared" si="0"/>
        <v>#DIV/0!</v>
      </c>
    </row>
    <row r="70" spans="1:11" ht="33" customHeight="1">
      <c r="A70" s="77" t="s">
        <v>388</v>
      </c>
      <c r="B70" s="116" t="s">
        <v>379</v>
      </c>
      <c r="C70" s="117"/>
      <c r="D70" s="117"/>
      <c r="E70" s="117"/>
      <c r="F70" s="117"/>
      <c r="G70" s="117"/>
      <c r="H70" s="118"/>
      <c r="I70" s="66">
        <v>0</v>
      </c>
      <c r="J70" s="66">
        <f>SUM(J71:J78)</f>
        <v>5651603.71</v>
      </c>
      <c r="K70" s="66" t="e">
        <f t="shared" si="0"/>
        <v>#DIV/0!</v>
      </c>
    </row>
    <row r="71" spans="1:11" ht="16.5" customHeight="1">
      <c r="A71" s="80">
        <v>43839</v>
      </c>
      <c r="B71" s="113" t="s">
        <v>353</v>
      </c>
      <c r="C71" s="113"/>
      <c r="D71" s="113"/>
      <c r="E71" s="113"/>
      <c r="F71" s="113"/>
      <c r="G71" s="113"/>
      <c r="H71" s="113"/>
      <c r="I71" s="67">
        <v>0</v>
      </c>
      <c r="J71" s="67">
        <v>1504868</v>
      </c>
      <c r="K71" s="67" t="e">
        <f t="shared" si="0"/>
        <v>#DIV/0!</v>
      </c>
    </row>
    <row r="72" spans="1:11" ht="16.5" customHeight="1">
      <c r="A72" s="79" t="s">
        <v>383</v>
      </c>
      <c r="B72" s="113" t="s">
        <v>354</v>
      </c>
      <c r="C72" s="113"/>
      <c r="D72" s="113"/>
      <c r="E72" s="113"/>
      <c r="F72" s="113"/>
      <c r="G72" s="113"/>
      <c r="H72" s="113"/>
      <c r="I72" s="67">
        <v>0</v>
      </c>
      <c r="J72" s="67">
        <v>2117200</v>
      </c>
      <c r="K72" s="67" t="e">
        <f t="shared" si="0"/>
        <v>#DIV/0!</v>
      </c>
    </row>
    <row r="73" spans="1:11" ht="16.5" customHeight="1">
      <c r="A73" s="78" t="s">
        <v>381</v>
      </c>
      <c r="B73" s="113" t="s">
        <v>355</v>
      </c>
      <c r="C73" s="113"/>
      <c r="D73" s="113"/>
      <c r="E73" s="113"/>
      <c r="F73" s="113"/>
      <c r="G73" s="113"/>
      <c r="H73" s="113"/>
      <c r="I73" s="67">
        <v>0</v>
      </c>
      <c r="J73" s="67">
        <v>0</v>
      </c>
      <c r="K73" s="67" t="e">
        <f t="shared" si="0"/>
        <v>#DIV/0!</v>
      </c>
    </row>
    <row r="74" spans="1:11" ht="16.5" customHeight="1">
      <c r="A74" s="78" t="s">
        <v>382</v>
      </c>
      <c r="B74" s="113" t="s">
        <v>356</v>
      </c>
      <c r="C74" s="113"/>
      <c r="D74" s="113"/>
      <c r="E74" s="113"/>
      <c r="F74" s="113"/>
      <c r="G74" s="113"/>
      <c r="H74" s="113"/>
      <c r="I74" s="67">
        <v>0</v>
      </c>
      <c r="J74" s="67">
        <v>0</v>
      </c>
      <c r="K74" s="67" t="e">
        <f t="shared" si="0"/>
        <v>#DIV/0!</v>
      </c>
    </row>
    <row r="75" spans="1:11" ht="16.5" customHeight="1">
      <c r="A75" s="78" t="s">
        <v>384</v>
      </c>
      <c r="B75" s="113" t="s">
        <v>357</v>
      </c>
      <c r="C75" s="113"/>
      <c r="D75" s="113"/>
      <c r="E75" s="113"/>
      <c r="F75" s="113"/>
      <c r="G75" s="113"/>
      <c r="H75" s="113"/>
      <c r="I75" s="67">
        <v>0</v>
      </c>
      <c r="J75" s="67">
        <v>963406.96</v>
      </c>
      <c r="K75" s="67" t="e">
        <f t="shared" si="0"/>
        <v>#DIV/0!</v>
      </c>
    </row>
    <row r="76" spans="1:11" ht="16.5" customHeight="1">
      <c r="A76" s="78" t="s">
        <v>385</v>
      </c>
      <c r="B76" s="113" t="s">
        <v>358</v>
      </c>
      <c r="C76" s="113"/>
      <c r="D76" s="113"/>
      <c r="E76" s="113"/>
      <c r="F76" s="113"/>
      <c r="G76" s="113"/>
      <c r="H76" s="113"/>
      <c r="I76" s="67">
        <v>0</v>
      </c>
      <c r="J76" s="67">
        <v>245300</v>
      </c>
      <c r="K76" s="67" t="e">
        <f t="shared" si="0"/>
        <v>#DIV/0!</v>
      </c>
    </row>
    <row r="77" spans="1:11" ht="16.5" customHeight="1">
      <c r="A77" s="78" t="s">
        <v>386</v>
      </c>
      <c r="B77" s="114" t="s">
        <v>359</v>
      </c>
      <c r="C77" s="115"/>
      <c r="D77" s="115"/>
      <c r="E77" s="115"/>
      <c r="F77" s="115"/>
      <c r="G77" s="115"/>
      <c r="H77" s="146"/>
      <c r="I77" s="67">
        <v>0</v>
      </c>
      <c r="J77" s="67">
        <v>498758.75</v>
      </c>
      <c r="K77" s="67" t="e">
        <f t="shared" si="0"/>
        <v>#DIV/0!</v>
      </c>
    </row>
    <row r="78" spans="1:11" ht="16.5" customHeight="1">
      <c r="A78" s="78" t="s">
        <v>387</v>
      </c>
      <c r="B78" s="86" t="s">
        <v>352</v>
      </c>
      <c r="C78" s="87"/>
      <c r="D78" s="87"/>
      <c r="E78" s="87"/>
      <c r="F78" s="87"/>
      <c r="G78" s="87"/>
      <c r="H78" s="88"/>
      <c r="I78" s="67">
        <v>0</v>
      </c>
      <c r="J78" s="67">
        <v>322070</v>
      </c>
      <c r="K78" s="67" t="e">
        <f t="shared" si="0"/>
        <v>#DIV/0!</v>
      </c>
    </row>
    <row r="79" spans="1:11" ht="16.5" customHeight="1">
      <c r="A79" s="77" t="s">
        <v>389</v>
      </c>
      <c r="B79" s="155" t="s">
        <v>380</v>
      </c>
      <c r="C79" s="156"/>
      <c r="D79" s="156"/>
      <c r="E79" s="156"/>
      <c r="F79" s="156"/>
      <c r="G79" s="156"/>
      <c r="H79" s="157"/>
      <c r="I79" s="119">
        <v>0</v>
      </c>
      <c r="J79" s="119">
        <f>SUM(J81:J88)</f>
        <v>12102785.9</v>
      </c>
      <c r="K79" s="119" t="e">
        <f aca="true" t="shared" si="1" ref="K79:K98">J79/I79*100</f>
        <v>#DIV/0!</v>
      </c>
    </row>
    <row r="80" spans="1:11" ht="16.5" customHeight="1">
      <c r="A80" s="78"/>
      <c r="B80" s="158"/>
      <c r="C80" s="159"/>
      <c r="D80" s="159"/>
      <c r="E80" s="159"/>
      <c r="F80" s="159"/>
      <c r="G80" s="159"/>
      <c r="H80" s="160"/>
      <c r="I80" s="120"/>
      <c r="J80" s="120"/>
      <c r="K80" s="120" t="e">
        <f t="shared" si="1"/>
        <v>#DIV/0!</v>
      </c>
    </row>
    <row r="81" spans="1:11" ht="16.5" customHeight="1">
      <c r="A81" s="79" t="s">
        <v>390</v>
      </c>
      <c r="B81" s="113" t="s">
        <v>353</v>
      </c>
      <c r="C81" s="113"/>
      <c r="D81" s="113"/>
      <c r="E81" s="113"/>
      <c r="F81" s="113"/>
      <c r="G81" s="113"/>
      <c r="H81" s="113"/>
      <c r="I81" s="67">
        <v>0</v>
      </c>
      <c r="J81" s="67">
        <v>1166048.03</v>
      </c>
      <c r="K81" s="67" t="e">
        <f t="shared" si="1"/>
        <v>#DIV/0!</v>
      </c>
    </row>
    <row r="82" spans="1:11" ht="16.5" customHeight="1">
      <c r="A82" s="78" t="s">
        <v>391</v>
      </c>
      <c r="B82" s="113" t="s">
        <v>354</v>
      </c>
      <c r="C82" s="113"/>
      <c r="D82" s="113"/>
      <c r="E82" s="113"/>
      <c r="F82" s="113"/>
      <c r="G82" s="113"/>
      <c r="H82" s="113"/>
      <c r="I82" s="67">
        <v>0</v>
      </c>
      <c r="J82" s="67"/>
      <c r="K82" s="67" t="e">
        <f t="shared" si="1"/>
        <v>#DIV/0!</v>
      </c>
    </row>
    <row r="83" spans="1:11" ht="16.5" customHeight="1" hidden="1">
      <c r="A83" s="78"/>
      <c r="B83" s="113" t="s">
        <v>355</v>
      </c>
      <c r="C83" s="113"/>
      <c r="D83" s="113"/>
      <c r="E83" s="113"/>
      <c r="F83" s="113"/>
      <c r="G83" s="113"/>
      <c r="H83" s="113"/>
      <c r="I83" s="67">
        <v>0</v>
      </c>
      <c r="J83" s="67"/>
      <c r="K83" s="67" t="e">
        <f t="shared" si="1"/>
        <v>#DIV/0!</v>
      </c>
    </row>
    <row r="84" spans="1:11" ht="16.5" customHeight="1">
      <c r="A84" s="78" t="s">
        <v>392</v>
      </c>
      <c r="B84" s="113" t="s">
        <v>356</v>
      </c>
      <c r="C84" s="113"/>
      <c r="D84" s="113"/>
      <c r="E84" s="113"/>
      <c r="F84" s="113"/>
      <c r="G84" s="113"/>
      <c r="H84" s="113"/>
      <c r="I84" s="67">
        <v>0</v>
      </c>
      <c r="J84" s="67"/>
      <c r="K84" s="67" t="e">
        <f t="shared" si="1"/>
        <v>#DIV/0!</v>
      </c>
    </row>
    <row r="85" spans="1:11" ht="16.5" customHeight="1">
      <c r="A85" s="78" t="s">
        <v>393</v>
      </c>
      <c r="B85" s="113" t="s">
        <v>357</v>
      </c>
      <c r="C85" s="113"/>
      <c r="D85" s="113"/>
      <c r="E85" s="113"/>
      <c r="F85" s="113"/>
      <c r="G85" s="113"/>
      <c r="H85" s="113"/>
      <c r="I85" s="67">
        <v>0</v>
      </c>
      <c r="J85" s="67">
        <v>1421099.05</v>
      </c>
      <c r="K85" s="67" t="e">
        <f t="shared" si="1"/>
        <v>#DIV/0!</v>
      </c>
    </row>
    <row r="86" spans="1:11" ht="16.5" customHeight="1">
      <c r="A86" s="79" t="s">
        <v>394</v>
      </c>
      <c r="B86" s="113" t="s">
        <v>358</v>
      </c>
      <c r="C86" s="113"/>
      <c r="D86" s="113"/>
      <c r="E86" s="113"/>
      <c r="F86" s="113"/>
      <c r="G86" s="113"/>
      <c r="H86" s="113"/>
      <c r="I86" s="67">
        <v>0</v>
      </c>
      <c r="J86" s="67">
        <v>538000</v>
      </c>
      <c r="K86" s="67" t="e">
        <f t="shared" si="1"/>
        <v>#DIV/0!</v>
      </c>
    </row>
    <row r="87" spans="1:11" ht="16.5" customHeight="1">
      <c r="A87" s="78" t="s">
        <v>395</v>
      </c>
      <c r="B87" s="114" t="s">
        <v>359</v>
      </c>
      <c r="C87" s="115"/>
      <c r="D87" s="115"/>
      <c r="E87" s="115"/>
      <c r="F87" s="115"/>
      <c r="G87" s="115"/>
      <c r="H87" s="146"/>
      <c r="I87" s="67">
        <v>0</v>
      </c>
      <c r="J87" s="67">
        <v>3638313.54</v>
      </c>
      <c r="K87" s="67" t="e">
        <f t="shared" si="1"/>
        <v>#DIV/0!</v>
      </c>
    </row>
    <row r="88" spans="1:11" ht="16.5" customHeight="1">
      <c r="A88" s="78" t="s">
        <v>396</v>
      </c>
      <c r="B88" s="86" t="s">
        <v>352</v>
      </c>
      <c r="C88" s="87"/>
      <c r="D88" s="87"/>
      <c r="E88" s="87"/>
      <c r="F88" s="87"/>
      <c r="G88" s="87"/>
      <c r="H88" s="88"/>
      <c r="I88" s="67">
        <v>0</v>
      </c>
      <c r="J88" s="67">
        <v>5339325.28</v>
      </c>
      <c r="K88" s="67" t="e">
        <f t="shared" si="1"/>
        <v>#DIV/0!</v>
      </c>
    </row>
    <row r="89" spans="1:11" ht="49.5" customHeight="1">
      <c r="A89" s="77">
        <v>11</v>
      </c>
      <c r="B89" s="116" t="s">
        <v>417</v>
      </c>
      <c r="C89" s="117"/>
      <c r="D89" s="117"/>
      <c r="E89" s="117"/>
      <c r="F89" s="117"/>
      <c r="G89" s="117"/>
      <c r="H89" s="118"/>
      <c r="I89" s="66">
        <v>0</v>
      </c>
      <c r="J89" s="66">
        <f>SUM(J90:J93)</f>
        <v>1500000</v>
      </c>
      <c r="K89" s="66" t="e">
        <f t="shared" si="1"/>
        <v>#DIV/0!</v>
      </c>
    </row>
    <row r="90" spans="1:11" ht="30" customHeight="1">
      <c r="A90" s="79" t="s">
        <v>404</v>
      </c>
      <c r="B90" s="113" t="s">
        <v>353</v>
      </c>
      <c r="C90" s="113"/>
      <c r="D90" s="113"/>
      <c r="E90" s="113"/>
      <c r="F90" s="113"/>
      <c r="G90" s="113"/>
      <c r="H90" s="113"/>
      <c r="I90" s="66"/>
      <c r="J90" s="67"/>
      <c r="K90" s="66" t="e">
        <f t="shared" si="1"/>
        <v>#DIV/0!</v>
      </c>
    </row>
    <row r="91" spans="1:11" ht="21" customHeight="1">
      <c r="A91" s="78" t="s">
        <v>405</v>
      </c>
      <c r="B91" s="113" t="s">
        <v>355</v>
      </c>
      <c r="C91" s="113"/>
      <c r="D91" s="113"/>
      <c r="E91" s="113"/>
      <c r="F91" s="113"/>
      <c r="G91" s="113"/>
      <c r="H91" s="113"/>
      <c r="I91" s="66"/>
      <c r="J91" s="67"/>
      <c r="K91" s="66" t="e">
        <f t="shared" si="1"/>
        <v>#DIV/0!</v>
      </c>
    </row>
    <row r="92" spans="1:11" ht="21" customHeight="1">
      <c r="A92" s="78" t="s">
        <v>406</v>
      </c>
      <c r="B92" s="113" t="s">
        <v>357</v>
      </c>
      <c r="C92" s="113"/>
      <c r="D92" s="113"/>
      <c r="E92" s="113"/>
      <c r="F92" s="113"/>
      <c r="G92" s="113"/>
      <c r="H92" s="113"/>
      <c r="I92" s="66"/>
      <c r="J92" s="67">
        <v>1500000</v>
      </c>
      <c r="K92" s="66" t="e">
        <f t="shared" si="1"/>
        <v>#DIV/0!</v>
      </c>
    </row>
    <row r="93" spans="1:11" ht="16.5" customHeight="1">
      <c r="A93" s="78" t="s">
        <v>407</v>
      </c>
      <c r="B93" s="86" t="s">
        <v>352</v>
      </c>
      <c r="C93" s="87"/>
      <c r="D93" s="87"/>
      <c r="E93" s="87"/>
      <c r="F93" s="87"/>
      <c r="G93" s="87"/>
      <c r="H93" s="88"/>
      <c r="I93" s="67">
        <v>0</v>
      </c>
      <c r="J93" s="67"/>
      <c r="K93" s="67" t="e">
        <f t="shared" si="1"/>
        <v>#DIV/0!</v>
      </c>
    </row>
    <row r="94" spans="1:11" ht="16.5" customHeight="1" hidden="1">
      <c r="A94" s="78" t="s">
        <v>392</v>
      </c>
      <c r="B94" s="86"/>
      <c r="C94" s="87"/>
      <c r="D94" s="87"/>
      <c r="E94" s="87"/>
      <c r="F94" s="87"/>
      <c r="G94" s="87"/>
      <c r="H94" s="88"/>
      <c r="I94" s="67">
        <v>0</v>
      </c>
      <c r="J94" s="67">
        <v>0</v>
      </c>
      <c r="K94" s="67" t="e">
        <f t="shared" si="1"/>
        <v>#DIV/0!</v>
      </c>
    </row>
    <row r="95" spans="1:11" ht="48" customHeight="1">
      <c r="A95" s="78">
        <v>12</v>
      </c>
      <c r="B95" s="161" t="s">
        <v>397</v>
      </c>
      <c r="C95" s="162"/>
      <c r="D95" s="162"/>
      <c r="E95" s="162"/>
      <c r="F95" s="162"/>
      <c r="G95" s="162"/>
      <c r="H95" s="163"/>
      <c r="I95" s="66">
        <v>0</v>
      </c>
      <c r="J95" s="66">
        <f>J96+J97+J98+J99+J100+J101+J102</f>
        <v>150000</v>
      </c>
      <c r="K95" s="66" t="e">
        <f t="shared" si="1"/>
        <v>#DIV/0!</v>
      </c>
    </row>
    <row r="96" spans="1:11" s="83" customFormat="1" ht="16.5" customHeight="1">
      <c r="A96" s="82" t="s">
        <v>398</v>
      </c>
      <c r="B96" s="113" t="s">
        <v>353</v>
      </c>
      <c r="C96" s="113"/>
      <c r="D96" s="113"/>
      <c r="E96" s="113"/>
      <c r="F96" s="113"/>
      <c r="G96" s="113"/>
      <c r="H96" s="113"/>
      <c r="I96" s="67">
        <v>0</v>
      </c>
      <c r="J96" s="67">
        <v>19445</v>
      </c>
      <c r="K96" s="67" t="e">
        <f t="shared" si="1"/>
        <v>#DIV/0!</v>
      </c>
    </row>
    <row r="97" spans="1:11" ht="16.5" customHeight="1">
      <c r="A97" s="81" t="s">
        <v>399</v>
      </c>
      <c r="B97" s="113" t="s">
        <v>354</v>
      </c>
      <c r="C97" s="113"/>
      <c r="D97" s="113"/>
      <c r="E97" s="113"/>
      <c r="F97" s="113"/>
      <c r="G97" s="113"/>
      <c r="H97" s="113"/>
      <c r="I97" s="67">
        <v>0</v>
      </c>
      <c r="J97" s="67">
        <v>19444</v>
      </c>
      <c r="K97" s="67" t="e">
        <f t="shared" si="1"/>
        <v>#DIV/0!</v>
      </c>
    </row>
    <row r="98" spans="1:11" ht="16.5" customHeight="1">
      <c r="A98" s="81" t="s">
        <v>400</v>
      </c>
      <c r="B98" s="113" t="s">
        <v>355</v>
      </c>
      <c r="C98" s="113"/>
      <c r="D98" s="113"/>
      <c r="E98" s="113"/>
      <c r="F98" s="113"/>
      <c r="G98" s="113"/>
      <c r="H98" s="113"/>
      <c r="I98" s="67">
        <v>0</v>
      </c>
      <c r="J98" s="67">
        <v>22222</v>
      </c>
      <c r="K98" s="67" t="e">
        <f t="shared" si="1"/>
        <v>#DIV/0!</v>
      </c>
    </row>
    <row r="99" spans="1:11" ht="16.5" customHeight="1">
      <c r="A99" s="81"/>
      <c r="B99" s="113" t="s">
        <v>356</v>
      </c>
      <c r="C99" s="113"/>
      <c r="D99" s="113"/>
      <c r="E99" s="113"/>
      <c r="F99" s="113"/>
      <c r="G99" s="113"/>
      <c r="H99" s="113"/>
      <c r="I99" s="67"/>
      <c r="J99" s="67">
        <v>25000</v>
      </c>
      <c r="K99" s="67"/>
    </row>
    <row r="100" spans="1:11" ht="16.5" customHeight="1">
      <c r="A100" s="81"/>
      <c r="B100" s="113" t="s">
        <v>357</v>
      </c>
      <c r="C100" s="113"/>
      <c r="D100" s="113"/>
      <c r="E100" s="113"/>
      <c r="F100" s="113"/>
      <c r="G100" s="113"/>
      <c r="H100" s="113"/>
      <c r="I100" s="67"/>
      <c r="J100" s="67">
        <v>15278</v>
      </c>
      <c r="K100" s="67"/>
    </row>
    <row r="101" spans="1:11" ht="16.5" customHeight="1">
      <c r="A101" s="81"/>
      <c r="B101" s="113" t="s">
        <v>358</v>
      </c>
      <c r="C101" s="113"/>
      <c r="D101" s="113"/>
      <c r="E101" s="113"/>
      <c r="F101" s="113"/>
      <c r="G101" s="113"/>
      <c r="H101" s="113"/>
      <c r="I101" s="67"/>
      <c r="J101" s="67">
        <v>20833</v>
      </c>
      <c r="K101" s="67"/>
    </row>
    <row r="102" spans="1:11" ht="16.5" customHeight="1">
      <c r="A102" s="81"/>
      <c r="B102" s="114" t="s">
        <v>359</v>
      </c>
      <c r="C102" s="115"/>
      <c r="D102" s="115"/>
      <c r="E102" s="115"/>
      <c r="F102" s="115"/>
      <c r="G102" s="115"/>
      <c r="H102" s="146"/>
      <c r="I102" s="67"/>
      <c r="J102" s="67">
        <v>27778</v>
      </c>
      <c r="K102" s="67"/>
    </row>
    <row r="103" spans="1:11" ht="16.5" customHeight="1" hidden="1">
      <c r="A103" s="81"/>
      <c r="B103" s="86"/>
      <c r="C103" s="87"/>
      <c r="D103" s="87"/>
      <c r="E103" s="87"/>
      <c r="F103" s="87"/>
      <c r="G103" s="87"/>
      <c r="H103" s="88"/>
      <c r="I103" s="67"/>
      <c r="J103" s="67"/>
      <c r="K103" s="67"/>
    </row>
    <row r="104" spans="1:11" ht="72.75" customHeight="1">
      <c r="A104" s="85">
        <v>13</v>
      </c>
      <c r="B104" s="116" t="s">
        <v>421</v>
      </c>
      <c r="C104" s="117"/>
      <c r="D104" s="117"/>
      <c r="E104" s="117"/>
      <c r="F104" s="117"/>
      <c r="G104" s="117"/>
      <c r="H104" s="118"/>
      <c r="I104" s="66">
        <f>I105+I106</f>
        <v>0</v>
      </c>
      <c r="J104" s="66">
        <f>J105+J106</f>
        <v>629172.22</v>
      </c>
      <c r="K104" s="67"/>
    </row>
    <row r="105" spans="1:11" ht="16.5" customHeight="1">
      <c r="A105" s="81"/>
      <c r="B105" s="113" t="s">
        <v>357</v>
      </c>
      <c r="C105" s="113"/>
      <c r="D105" s="113"/>
      <c r="E105" s="113"/>
      <c r="F105" s="113"/>
      <c r="G105" s="113"/>
      <c r="H105" s="113"/>
      <c r="I105" s="67">
        <v>0</v>
      </c>
      <c r="J105" s="67">
        <v>300000</v>
      </c>
      <c r="K105" s="67"/>
    </row>
    <row r="106" spans="1:11" ht="16.5" customHeight="1">
      <c r="A106" s="81"/>
      <c r="B106" s="114" t="s">
        <v>359</v>
      </c>
      <c r="C106" s="115"/>
      <c r="D106" s="115"/>
      <c r="E106" s="115"/>
      <c r="F106" s="115"/>
      <c r="G106" s="115"/>
      <c r="H106" s="146"/>
      <c r="I106" s="67"/>
      <c r="J106" s="67">
        <v>329172.22</v>
      </c>
      <c r="K106" s="67"/>
    </row>
    <row r="107" spans="1:11" ht="36" customHeight="1">
      <c r="A107" s="81">
        <v>14</v>
      </c>
      <c r="B107" s="116" t="s">
        <v>422</v>
      </c>
      <c r="C107" s="117"/>
      <c r="D107" s="117"/>
      <c r="E107" s="117"/>
      <c r="F107" s="117"/>
      <c r="G107" s="117"/>
      <c r="H107" s="118"/>
      <c r="I107" s="67"/>
      <c r="J107" s="66">
        <f>J108+J109+J110</f>
        <v>449000</v>
      </c>
      <c r="K107" s="67"/>
    </row>
    <row r="108" spans="1:11" ht="16.5" customHeight="1">
      <c r="A108" s="81" t="s">
        <v>423</v>
      </c>
      <c r="B108" s="113" t="s">
        <v>353</v>
      </c>
      <c r="C108" s="113"/>
      <c r="D108" s="113"/>
      <c r="E108" s="113"/>
      <c r="F108" s="113"/>
      <c r="G108" s="113"/>
      <c r="H108" s="113"/>
      <c r="I108" s="67"/>
      <c r="J108" s="67">
        <v>105000</v>
      </c>
      <c r="K108" s="67"/>
    </row>
    <row r="109" spans="1:11" ht="16.5" customHeight="1">
      <c r="A109" s="81" t="s">
        <v>424</v>
      </c>
      <c r="B109" s="113" t="s">
        <v>354</v>
      </c>
      <c r="C109" s="113"/>
      <c r="D109" s="113"/>
      <c r="E109" s="113"/>
      <c r="F109" s="113"/>
      <c r="G109" s="113"/>
      <c r="H109" s="113"/>
      <c r="I109" s="67"/>
      <c r="J109" s="67">
        <v>170000</v>
      </c>
      <c r="K109" s="67"/>
    </row>
    <row r="110" spans="1:11" ht="16.5" customHeight="1">
      <c r="A110" s="81" t="s">
        <v>425</v>
      </c>
      <c r="B110" s="113" t="s">
        <v>355</v>
      </c>
      <c r="C110" s="113"/>
      <c r="D110" s="113"/>
      <c r="E110" s="113"/>
      <c r="F110" s="113"/>
      <c r="G110" s="113"/>
      <c r="H110" s="113"/>
      <c r="I110" s="67"/>
      <c r="J110" s="67">
        <v>174000</v>
      </c>
      <c r="K110" s="67"/>
    </row>
    <row r="111" spans="1:11" ht="44.25" customHeight="1">
      <c r="A111" s="81">
        <v>15</v>
      </c>
      <c r="B111" s="116" t="s">
        <v>426</v>
      </c>
      <c r="C111" s="117"/>
      <c r="D111" s="117"/>
      <c r="E111" s="117"/>
      <c r="F111" s="117"/>
      <c r="G111" s="117"/>
      <c r="H111" s="118"/>
      <c r="I111" s="67"/>
      <c r="J111" s="66">
        <f>J112</f>
        <v>244630</v>
      </c>
      <c r="K111" s="67"/>
    </row>
    <row r="112" spans="1:11" ht="16.5" customHeight="1">
      <c r="A112" s="81" t="s">
        <v>427</v>
      </c>
      <c r="B112" s="113" t="s">
        <v>356</v>
      </c>
      <c r="C112" s="113"/>
      <c r="D112" s="113"/>
      <c r="E112" s="113"/>
      <c r="F112" s="113"/>
      <c r="G112" s="113"/>
      <c r="H112" s="113"/>
      <c r="I112" s="67"/>
      <c r="J112" s="67">
        <v>244630</v>
      </c>
      <c r="K112" s="67"/>
    </row>
    <row r="113" spans="1:11" ht="16.5" customHeight="1">
      <c r="A113" s="81">
        <v>16</v>
      </c>
      <c r="B113" s="116" t="s">
        <v>428</v>
      </c>
      <c r="C113" s="117"/>
      <c r="D113" s="117"/>
      <c r="E113" s="117"/>
      <c r="F113" s="117"/>
      <c r="G113" s="117"/>
      <c r="H113" s="118"/>
      <c r="I113" s="67"/>
      <c r="J113" s="67">
        <f>J114</f>
        <v>6681594</v>
      </c>
      <c r="K113" s="67"/>
    </row>
    <row r="114" spans="1:11" ht="16.5" customHeight="1">
      <c r="A114" s="81" t="s">
        <v>429</v>
      </c>
      <c r="B114" s="86" t="s">
        <v>352</v>
      </c>
      <c r="C114" s="87"/>
      <c r="D114" s="87"/>
      <c r="E114" s="87"/>
      <c r="F114" s="87"/>
      <c r="G114" s="87"/>
      <c r="H114" s="88"/>
      <c r="I114" s="67"/>
      <c r="J114" s="67">
        <v>6681594</v>
      </c>
      <c r="K114" s="67"/>
    </row>
    <row r="115" spans="1:11" ht="44.25" customHeight="1">
      <c r="A115" s="81">
        <v>17</v>
      </c>
      <c r="B115" s="164" t="s">
        <v>431</v>
      </c>
      <c r="C115" s="148"/>
      <c r="D115" s="148"/>
      <c r="E115" s="148"/>
      <c r="F115" s="148"/>
      <c r="G115" s="148"/>
      <c r="H115" s="149"/>
      <c r="I115" s="67"/>
      <c r="J115" s="66">
        <f>J116+J117</f>
        <v>470626</v>
      </c>
      <c r="K115" s="67"/>
    </row>
    <row r="116" spans="1:11" ht="16.5" customHeight="1">
      <c r="A116" s="81" t="s">
        <v>430</v>
      </c>
      <c r="B116" s="113" t="s">
        <v>355</v>
      </c>
      <c r="C116" s="113"/>
      <c r="D116" s="113"/>
      <c r="E116" s="113"/>
      <c r="F116" s="113"/>
      <c r="G116" s="113"/>
      <c r="H116" s="113"/>
      <c r="I116" s="67"/>
      <c r="J116" s="67">
        <v>58900</v>
      </c>
      <c r="K116" s="67"/>
    </row>
    <row r="117" spans="1:11" ht="16.5" customHeight="1">
      <c r="A117" s="81" t="s">
        <v>432</v>
      </c>
      <c r="B117" s="113" t="s">
        <v>352</v>
      </c>
      <c r="C117" s="113"/>
      <c r="D117" s="113"/>
      <c r="E117" s="113"/>
      <c r="F117" s="113"/>
      <c r="G117" s="113"/>
      <c r="H117" s="113"/>
      <c r="I117" s="67"/>
      <c r="J117" s="67">
        <v>411726</v>
      </c>
      <c r="K117" s="67"/>
    </row>
    <row r="118" spans="1:11" ht="44.25" customHeight="1">
      <c r="A118" s="81">
        <v>18</v>
      </c>
      <c r="B118" s="116" t="s">
        <v>433</v>
      </c>
      <c r="C118" s="150"/>
      <c r="D118" s="150"/>
      <c r="E118" s="150"/>
      <c r="F118" s="150"/>
      <c r="G118" s="150"/>
      <c r="H118" s="151"/>
      <c r="I118" s="67"/>
      <c r="J118" s="66">
        <f>J119+J120+J121+J122+J123</f>
        <v>162240</v>
      </c>
      <c r="K118" s="67"/>
    </row>
    <row r="119" spans="1:11" ht="16.5" customHeight="1">
      <c r="A119" s="81" t="s">
        <v>438</v>
      </c>
      <c r="B119" s="113" t="s">
        <v>353</v>
      </c>
      <c r="C119" s="113"/>
      <c r="D119" s="113"/>
      <c r="E119" s="113"/>
      <c r="F119" s="113"/>
      <c r="G119" s="113"/>
      <c r="H119" s="113"/>
      <c r="I119" s="67"/>
      <c r="J119" s="67">
        <v>32520</v>
      </c>
      <c r="K119" s="67"/>
    </row>
    <row r="120" spans="1:11" ht="16.5" customHeight="1">
      <c r="A120" s="81" t="s">
        <v>434</v>
      </c>
      <c r="B120" s="113" t="s">
        <v>439</v>
      </c>
      <c r="C120" s="113"/>
      <c r="D120" s="113"/>
      <c r="E120" s="113"/>
      <c r="F120" s="113"/>
      <c r="G120" s="113"/>
      <c r="H120" s="113"/>
      <c r="I120" s="67"/>
      <c r="J120" s="67">
        <v>32400</v>
      </c>
      <c r="K120" s="67"/>
    </row>
    <row r="121" spans="1:11" ht="16.5" customHeight="1">
      <c r="A121" s="81" t="s">
        <v>435</v>
      </c>
      <c r="B121" s="113" t="s">
        <v>356</v>
      </c>
      <c r="C121" s="113"/>
      <c r="D121" s="113"/>
      <c r="E121" s="113"/>
      <c r="F121" s="113"/>
      <c r="G121" s="113"/>
      <c r="H121" s="113"/>
      <c r="I121" s="67"/>
      <c r="J121" s="67">
        <v>32520</v>
      </c>
      <c r="K121" s="67"/>
    </row>
    <row r="122" spans="1:11" ht="16.5" customHeight="1">
      <c r="A122" s="81" t="s">
        <v>436</v>
      </c>
      <c r="B122" s="113" t="s">
        <v>357</v>
      </c>
      <c r="C122" s="113"/>
      <c r="D122" s="113"/>
      <c r="E122" s="113"/>
      <c r="F122" s="113"/>
      <c r="G122" s="113"/>
      <c r="H122" s="113"/>
      <c r="I122" s="67"/>
      <c r="J122" s="67">
        <v>32400</v>
      </c>
      <c r="K122" s="67"/>
    </row>
    <row r="123" spans="1:11" ht="16.5" customHeight="1">
      <c r="A123" s="81" t="s">
        <v>437</v>
      </c>
      <c r="B123" s="114" t="s">
        <v>359</v>
      </c>
      <c r="C123" s="115"/>
      <c r="D123" s="115"/>
      <c r="E123" s="115"/>
      <c r="F123" s="115"/>
      <c r="G123" s="115"/>
      <c r="H123" s="88"/>
      <c r="I123" s="67"/>
      <c r="J123" s="67">
        <v>32400</v>
      </c>
      <c r="K123" s="67"/>
    </row>
    <row r="124" spans="1:11" ht="30" customHeight="1">
      <c r="A124" s="81">
        <v>19</v>
      </c>
      <c r="B124" s="116" t="s">
        <v>441</v>
      </c>
      <c r="C124" s="117"/>
      <c r="D124" s="117"/>
      <c r="E124" s="117"/>
      <c r="F124" s="117"/>
      <c r="G124" s="117"/>
      <c r="H124" s="118"/>
      <c r="I124" s="67"/>
      <c r="J124" s="66">
        <f>J125</f>
        <v>6681594</v>
      </c>
      <c r="K124" s="67"/>
    </row>
    <row r="125" spans="1:11" ht="16.5" customHeight="1">
      <c r="A125" s="81" t="s">
        <v>440</v>
      </c>
      <c r="B125" s="113" t="s">
        <v>352</v>
      </c>
      <c r="C125" s="113"/>
      <c r="D125" s="113"/>
      <c r="E125" s="113"/>
      <c r="F125" s="113"/>
      <c r="G125" s="113"/>
      <c r="H125" s="113"/>
      <c r="I125" s="67"/>
      <c r="J125" s="67">
        <v>6681594</v>
      </c>
      <c r="K125" s="67"/>
    </row>
    <row r="126" spans="1:11" ht="16.5" customHeight="1">
      <c r="A126" s="81"/>
      <c r="B126" s="86"/>
      <c r="C126" s="87"/>
      <c r="D126" s="87"/>
      <c r="E126" s="87"/>
      <c r="F126" s="87"/>
      <c r="G126" s="87"/>
      <c r="H126" s="146"/>
      <c r="I126" s="67"/>
      <c r="J126" s="67"/>
      <c r="K126" s="67"/>
    </row>
    <row r="127" spans="1:11" ht="16.5" customHeight="1">
      <c r="A127" s="81"/>
      <c r="B127" s="86"/>
      <c r="C127" s="87"/>
      <c r="D127" s="87"/>
      <c r="E127" s="87"/>
      <c r="F127" s="87"/>
      <c r="G127" s="87"/>
      <c r="H127" s="146"/>
      <c r="I127" s="67"/>
      <c r="J127" s="67"/>
      <c r="K127" s="67"/>
    </row>
    <row r="128" spans="1:11" ht="16.5" customHeight="1">
      <c r="A128" s="81"/>
      <c r="B128" s="86"/>
      <c r="C128" s="87"/>
      <c r="D128" s="87"/>
      <c r="E128" s="87"/>
      <c r="F128" s="87"/>
      <c r="G128" s="87"/>
      <c r="H128" s="146"/>
      <c r="I128" s="67"/>
      <c r="J128" s="67"/>
      <c r="K128" s="67"/>
    </row>
    <row r="129" spans="1:11" ht="16.5" customHeight="1">
      <c r="A129" s="81"/>
      <c r="B129" s="86"/>
      <c r="C129" s="87"/>
      <c r="D129" s="87"/>
      <c r="E129" s="87"/>
      <c r="F129" s="87"/>
      <c r="G129" s="87"/>
      <c r="H129" s="146"/>
      <c r="I129" s="67"/>
      <c r="J129" s="67"/>
      <c r="K129" s="67"/>
    </row>
    <row r="130" spans="1:11" ht="16.5" customHeight="1">
      <c r="A130" s="81"/>
      <c r="B130" s="86"/>
      <c r="C130" s="87"/>
      <c r="D130" s="87"/>
      <c r="E130" s="87"/>
      <c r="F130" s="87"/>
      <c r="G130" s="87"/>
      <c r="H130" s="146"/>
      <c r="I130" s="67"/>
      <c r="J130" s="67"/>
      <c r="K130" s="67"/>
    </row>
    <row r="131" spans="1:11" ht="16.5" customHeight="1">
      <c r="A131" s="81"/>
      <c r="B131" s="86"/>
      <c r="C131" s="87"/>
      <c r="D131" s="87"/>
      <c r="E131" s="87"/>
      <c r="F131" s="87"/>
      <c r="G131" s="87"/>
      <c r="H131" s="146"/>
      <c r="I131" s="67"/>
      <c r="J131" s="67"/>
      <c r="K131" s="67"/>
    </row>
    <row r="132" spans="1:11" ht="16.5" customHeight="1">
      <c r="A132" s="81"/>
      <c r="B132" s="86"/>
      <c r="C132" s="165"/>
      <c r="D132" s="165"/>
      <c r="E132" s="165"/>
      <c r="F132" s="165"/>
      <c r="G132" s="165"/>
      <c r="H132" s="146"/>
      <c r="I132" s="67"/>
      <c r="J132" s="67"/>
      <c r="K132" s="67"/>
    </row>
    <row r="133" spans="1:11" ht="22.5" customHeight="1">
      <c r="A133" s="77"/>
      <c r="B133" s="121" t="s">
        <v>332</v>
      </c>
      <c r="C133" s="122"/>
      <c r="D133" s="122"/>
      <c r="E133" s="122"/>
      <c r="F133" s="122"/>
      <c r="G133" s="122"/>
      <c r="H133" s="123"/>
      <c r="I133" s="66">
        <f>I9+I19+I28+I38+I47+I55+I64+I66+I70+I79+I89+I95+I104</f>
        <v>22875580</v>
      </c>
      <c r="J133" s="66">
        <f>J9+J19+J28+J38+J47+J66+J70+J79+J89+J95+J104+J107+J115+J118+J124+J111</f>
        <v>51762637.39</v>
      </c>
      <c r="K133" s="66">
        <f>J133/I133*100</f>
        <v>226.2790162697514</v>
      </c>
    </row>
    <row r="134" spans="1:11" ht="15" hidden="1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166"/>
    </row>
    <row r="136" spans="5:7" ht="15.75">
      <c r="E136" s="70"/>
      <c r="F136" s="75"/>
      <c r="G136" s="70"/>
    </row>
    <row r="137" spans="2:7" ht="15.75">
      <c r="B137" s="65"/>
      <c r="C137" s="65"/>
      <c r="D137" s="65"/>
      <c r="E137" s="65"/>
      <c r="F137" s="65"/>
      <c r="G137" s="70"/>
    </row>
    <row r="138" ht="15.75">
      <c r="G138" s="71"/>
    </row>
    <row r="139" spans="5:7" ht="15.75">
      <c r="E139" s="127"/>
      <c r="F139" s="127"/>
      <c r="G139" s="127"/>
    </row>
  </sheetData>
  <sheetProtection/>
  <mergeCells count="120">
    <mergeCell ref="B76:H76"/>
    <mergeCell ref="B96:H96"/>
    <mergeCell ref="B84:H84"/>
    <mergeCell ref="B85:H85"/>
    <mergeCell ref="B72:H72"/>
    <mergeCell ref="B97:H97"/>
    <mergeCell ref="E139:G139"/>
    <mergeCell ref="B133:H133"/>
    <mergeCell ref="B55:H55"/>
    <mergeCell ref="B54:G54"/>
    <mergeCell ref="B98:H98"/>
    <mergeCell ref="B95:H95"/>
    <mergeCell ref="B59:H59"/>
    <mergeCell ref="B77:G77"/>
    <mergeCell ref="B71:H71"/>
    <mergeCell ref="B110:H110"/>
    <mergeCell ref="B18:G18"/>
    <mergeCell ref="B39:H39"/>
    <mergeCell ref="B20:H20"/>
    <mergeCell ref="B29:H29"/>
    <mergeCell ref="B24:H24"/>
    <mergeCell ref="B44:H44"/>
    <mergeCell ref="B33:H33"/>
    <mergeCell ref="B34:H34"/>
    <mergeCell ref="B23:H23"/>
    <mergeCell ref="B38:H38"/>
    <mergeCell ref="B19:H19"/>
    <mergeCell ref="B22:H22"/>
    <mergeCell ref="B69:H69"/>
    <mergeCell ref="B30:H30"/>
    <mergeCell ref="B31:H31"/>
    <mergeCell ref="B27:G27"/>
    <mergeCell ref="B40:H40"/>
    <mergeCell ref="B41:H41"/>
    <mergeCell ref="B42:H42"/>
    <mergeCell ref="B68:H68"/>
    <mergeCell ref="B1:I3"/>
    <mergeCell ref="B26:H26"/>
    <mergeCell ref="B8:H8"/>
    <mergeCell ref="B15:H15"/>
    <mergeCell ref="B13:H13"/>
    <mergeCell ref="B21:H21"/>
    <mergeCell ref="B11:H11"/>
    <mergeCell ref="B16:H16"/>
    <mergeCell ref="B14:H14"/>
    <mergeCell ref="B17:H17"/>
    <mergeCell ref="B12:H12"/>
    <mergeCell ref="A4:I4"/>
    <mergeCell ref="A6:A7"/>
    <mergeCell ref="B6:H7"/>
    <mergeCell ref="B10:H10"/>
    <mergeCell ref="B9:H9"/>
    <mergeCell ref="B25:H25"/>
    <mergeCell ref="B48:H48"/>
    <mergeCell ref="B49:H49"/>
    <mergeCell ref="B32:H32"/>
    <mergeCell ref="B43:H43"/>
    <mergeCell ref="B45:G45"/>
    <mergeCell ref="B47:H47"/>
    <mergeCell ref="B46:H46"/>
    <mergeCell ref="B28:H28"/>
    <mergeCell ref="B50:H50"/>
    <mergeCell ref="B51:H51"/>
    <mergeCell ref="B53:H53"/>
    <mergeCell ref="B57:H57"/>
    <mergeCell ref="B58:H58"/>
    <mergeCell ref="B37:G37"/>
    <mergeCell ref="B35:H35"/>
    <mergeCell ref="B36:H36"/>
    <mergeCell ref="B89:H89"/>
    <mergeCell ref="B81:H81"/>
    <mergeCell ref="B82:H82"/>
    <mergeCell ref="B83:H83"/>
    <mergeCell ref="B79:H80"/>
    <mergeCell ref="B56:H56"/>
    <mergeCell ref="B52:H52"/>
    <mergeCell ref="B64:H64"/>
    <mergeCell ref="K79:K80"/>
    <mergeCell ref="B73:H73"/>
    <mergeCell ref="B74:H74"/>
    <mergeCell ref="B90:H90"/>
    <mergeCell ref="B91:H91"/>
    <mergeCell ref="B92:H92"/>
    <mergeCell ref="B86:H86"/>
    <mergeCell ref="I79:I80"/>
    <mergeCell ref="B87:G87"/>
    <mergeCell ref="B75:H75"/>
    <mergeCell ref="B60:H60"/>
    <mergeCell ref="B62:G62"/>
    <mergeCell ref="J79:J80"/>
    <mergeCell ref="B99:H99"/>
    <mergeCell ref="B65:H65"/>
    <mergeCell ref="B66:H66"/>
    <mergeCell ref="B67:H67"/>
    <mergeCell ref="B61:H61"/>
    <mergeCell ref="B63:G63"/>
    <mergeCell ref="B70:H70"/>
    <mergeCell ref="B100:H100"/>
    <mergeCell ref="B101:H101"/>
    <mergeCell ref="B102:G102"/>
    <mergeCell ref="B107:H107"/>
    <mergeCell ref="B108:H108"/>
    <mergeCell ref="B109:H109"/>
    <mergeCell ref="B105:H105"/>
    <mergeCell ref="B106:G106"/>
    <mergeCell ref="B104:H104"/>
    <mergeCell ref="B112:H112"/>
    <mergeCell ref="B111:H111"/>
    <mergeCell ref="B113:H113"/>
    <mergeCell ref="B115:H115"/>
    <mergeCell ref="B116:H116"/>
    <mergeCell ref="B117:H117"/>
    <mergeCell ref="B125:H125"/>
    <mergeCell ref="B124:H124"/>
    <mergeCell ref="B118:H118"/>
    <mergeCell ref="B119:H119"/>
    <mergeCell ref="B120:H120"/>
    <mergeCell ref="B121:H121"/>
    <mergeCell ref="B122:H122"/>
    <mergeCell ref="B123:G123"/>
  </mergeCells>
  <printOptions/>
  <pageMargins left="0.35433070866141736" right="0.15748031496062992" top="0.15748031496062992" bottom="0.15748031496062992" header="0.15748031496062992" footer="0.1968503937007874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214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28" t="s">
        <v>215</v>
      </c>
      <c r="B12" s="129"/>
      <c r="C12" s="129"/>
      <c r="D12" s="129"/>
      <c r="E12" s="129"/>
      <c r="F12" s="129"/>
      <c r="G12" s="129"/>
      <c r="H12" s="130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100" t="s">
        <v>25</v>
      </c>
      <c r="B8" s="100" t="s">
        <v>177</v>
      </c>
      <c r="C8" s="93" t="s">
        <v>33</v>
      </c>
      <c r="D8" s="94"/>
      <c r="E8" s="94"/>
      <c r="F8" s="94"/>
      <c r="G8" s="94"/>
      <c r="H8" s="95"/>
      <c r="I8" s="45"/>
    </row>
    <row r="9" spans="1:8" ht="67.5" customHeight="1">
      <c r="A9" s="134"/>
      <c r="B9" s="134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1" t="s">
        <v>178</v>
      </c>
      <c r="B11" s="132"/>
      <c r="C11" s="132"/>
      <c r="D11" s="132"/>
      <c r="E11" s="132"/>
      <c r="F11" s="132"/>
      <c r="G11" s="132"/>
      <c r="H11" s="133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1" t="s">
        <v>179</v>
      </c>
      <c r="B20" s="132"/>
      <c r="C20" s="132"/>
      <c r="D20" s="132"/>
      <c r="E20" s="132"/>
      <c r="F20" s="132"/>
      <c r="G20" s="132"/>
      <c r="H20" s="133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1" t="s">
        <v>180</v>
      </c>
      <c r="B24" s="132"/>
      <c r="C24" s="132"/>
      <c r="D24" s="132"/>
      <c r="E24" s="132"/>
      <c r="F24" s="132"/>
      <c r="G24" s="132"/>
      <c r="H24" s="133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1" t="s">
        <v>181</v>
      </c>
      <c r="B28" s="132"/>
      <c r="C28" s="132"/>
      <c r="D28" s="132"/>
      <c r="E28" s="132"/>
      <c r="F28" s="132"/>
      <c r="G28" s="132"/>
      <c r="H28" s="133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1" t="s">
        <v>182</v>
      </c>
      <c r="B32" s="132"/>
      <c r="C32" s="132"/>
      <c r="D32" s="132"/>
      <c r="E32" s="132"/>
      <c r="F32" s="132"/>
      <c r="G32" s="132"/>
      <c r="H32" s="133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1" t="s">
        <v>183</v>
      </c>
      <c r="B36" s="132"/>
      <c r="C36" s="132"/>
      <c r="D36" s="132"/>
      <c r="E36" s="132"/>
      <c r="F36" s="132"/>
      <c r="G36" s="132"/>
      <c r="H36" s="133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1" t="s">
        <v>184</v>
      </c>
      <c r="B41" s="132"/>
      <c r="C41" s="132"/>
      <c r="D41" s="132"/>
      <c r="E41" s="132"/>
      <c r="F41" s="132"/>
      <c r="G41" s="132"/>
      <c r="H41" s="133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1" t="s">
        <v>185</v>
      </c>
      <c r="B46" s="132"/>
      <c r="C46" s="132"/>
      <c r="D46" s="132"/>
      <c r="E46" s="132"/>
      <c r="F46" s="132"/>
      <c r="G46" s="132"/>
      <c r="H46" s="133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A28:H28"/>
    <mergeCell ref="A46:H46"/>
    <mergeCell ref="A20:H20"/>
    <mergeCell ref="A24:H24"/>
    <mergeCell ref="A32:H32"/>
    <mergeCell ref="A36:H36"/>
    <mergeCell ref="C8:H8"/>
    <mergeCell ref="B8:B9"/>
    <mergeCell ref="A8:A9"/>
    <mergeCell ref="A11:H11"/>
    <mergeCell ref="A41:H41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4" t="s">
        <v>300</v>
      </c>
      <c r="G3" s="104"/>
      <c r="H3" s="104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0" t="s">
        <v>20</v>
      </c>
      <c r="B8" s="98" t="s">
        <v>0</v>
      </c>
      <c r="C8" s="98" t="s">
        <v>1</v>
      </c>
      <c r="D8" s="98" t="s">
        <v>2</v>
      </c>
      <c r="E8" s="98" t="s">
        <v>3</v>
      </c>
      <c r="F8" s="93" t="s">
        <v>33</v>
      </c>
      <c r="G8" s="94"/>
      <c r="H8" s="95"/>
    </row>
    <row r="9" spans="1:8" s="32" customFormat="1" ht="12.75" customHeight="1">
      <c r="A9" s="101"/>
      <c r="B9" s="99"/>
      <c r="C9" s="99"/>
      <c r="D9" s="99"/>
      <c r="E9" s="99"/>
      <c r="F9" s="96" t="s">
        <v>23</v>
      </c>
      <c r="G9" s="102" t="s">
        <v>212</v>
      </c>
      <c r="H9" s="103"/>
    </row>
    <row r="10" spans="1:8" ht="59.25">
      <c r="A10" s="101"/>
      <c r="B10" s="99"/>
      <c r="C10" s="99"/>
      <c r="D10" s="99"/>
      <c r="E10" s="99"/>
      <c r="F10" s="97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Пользователь</cp:lastModifiedBy>
  <cp:lastPrinted>2023-04-19T09:38:48Z</cp:lastPrinted>
  <dcterms:created xsi:type="dcterms:W3CDTF">2001-03-20T09:20:47Z</dcterms:created>
  <dcterms:modified xsi:type="dcterms:W3CDTF">2023-04-19T11:47:31Z</dcterms:modified>
  <cp:category/>
  <cp:version/>
  <cp:contentType/>
  <cp:contentStatus/>
</cp:coreProperties>
</file>