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4370" windowHeight="7440"/>
  </bookViews>
  <sheets>
    <sheet name="2025" sheetId="1" r:id="rId1"/>
    <sheet name="Лист2" sheetId="2" r:id="rId2"/>
    <sheet name="Лист3" sheetId="3" r:id="rId3"/>
  </sheets>
  <definedNames>
    <definedName name="_xlnm.Print_Area" localSheetId="0">'2025'!$A$1:$K$84</definedName>
  </definedNames>
  <calcPr calcId="124519" iterateDelta="1E-4"/>
</workbook>
</file>

<file path=xl/calcChain.xml><?xml version="1.0" encoding="utf-8"?>
<calcChain xmlns="http://schemas.openxmlformats.org/spreadsheetml/2006/main">
  <c r="K78" i="1"/>
  <c r="K70"/>
  <c r="K71"/>
  <c r="K66"/>
  <c r="K67"/>
  <c r="K68"/>
  <c r="K69"/>
  <c r="K63"/>
  <c r="K64"/>
  <c r="K65"/>
  <c r="K59"/>
  <c r="K60"/>
  <c r="K61"/>
  <c r="K57"/>
  <c r="K52"/>
  <c r="K53"/>
  <c r="K54"/>
  <c r="K50"/>
  <c r="K48"/>
  <c r="K43"/>
  <c r="K41"/>
  <c r="K42"/>
  <c r="K39"/>
  <c r="K37"/>
  <c r="K33"/>
  <c r="K34"/>
  <c r="K35"/>
  <c r="K36"/>
  <c r="K30"/>
  <c r="K31"/>
  <c r="K28"/>
  <c r="K29"/>
  <c r="K25"/>
  <c r="K16"/>
  <c r="K17"/>
  <c r="K18"/>
  <c r="K20"/>
  <c r="K22"/>
  <c r="K13"/>
  <c r="K15"/>
  <c r="K12"/>
  <c r="K11"/>
  <c r="I62"/>
  <c r="K62" s="1"/>
  <c r="J62"/>
  <c r="H62"/>
  <c r="J14" l="1"/>
  <c r="J46"/>
  <c r="I46"/>
  <c r="J32"/>
  <c r="I32"/>
  <c r="K32" l="1"/>
  <c r="J26"/>
  <c r="I26"/>
  <c r="J58"/>
  <c r="I58"/>
  <c r="I24"/>
  <c r="J24"/>
  <c r="H24"/>
  <c r="H58"/>
  <c r="K58" s="1"/>
  <c r="H27"/>
  <c r="H56"/>
  <c r="K56" s="1"/>
  <c r="H55"/>
  <c r="K55" s="1"/>
  <c r="H51"/>
  <c r="K51" s="1"/>
  <c r="H46"/>
  <c r="K46" s="1"/>
  <c r="H47"/>
  <c r="K47" s="1"/>
  <c r="H45"/>
  <c r="K45" s="1"/>
  <c r="H44"/>
  <c r="K44" s="1"/>
  <c r="H40"/>
  <c r="K40" s="1"/>
  <c r="H49"/>
  <c r="K49" s="1"/>
  <c r="H26" l="1"/>
  <c r="K26" s="1"/>
  <c r="K27"/>
  <c r="K24"/>
  <c r="H38"/>
  <c r="H23" l="1"/>
  <c r="K81"/>
  <c r="I21"/>
  <c r="J21"/>
  <c r="I19"/>
  <c r="J19"/>
  <c r="H21"/>
  <c r="K21" s="1"/>
  <c r="J10" l="1"/>
  <c r="H19"/>
  <c r="K19" s="1"/>
  <c r="I14" l="1"/>
  <c r="I10" s="1"/>
  <c r="H14"/>
  <c r="H10" l="1"/>
  <c r="K14"/>
  <c r="K10" s="1"/>
  <c r="I38"/>
  <c r="K38" s="1"/>
  <c r="J38"/>
  <c r="I23" l="1"/>
  <c r="J23"/>
  <c r="H9"/>
  <c r="I9" l="1"/>
  <c r="K23"/>
  <c r="K9" s="1"/>
  <c r="J9"/>
</calcChain>
</file>

<file path=xl/sharedStrings.xml><?xml version="1.0" encoding="utf-8"?>
<sst xmlns="http://schemas.openxmlformats.org/spreadsheetml/2006/main" count="489" uniqueCount="261">
  <si>
    <t>№ п/п</t>
  </si>
  <si>
    <t>Срок реализации</t>
  </si>
  <si>
    <t>Целевой показатель</t>
  </si>
  <si>
    <t>Единица измерения</t>
  </si>
  <si>
    <t>Мероприятие</t>
  </si>
  <si>
    <t>Механизм реализации</t>
  </si>
  <si>
    <t>I.</t>
  </si>
  <si>
    <t>1.1.</t>
  </si>
  <si>
    <t>Увеличение поступлений налоговых платежей в бюджет Пудожского муниципального района</t>
  </si>
  <si>
    <t>Тыс. руб.</t>
  </si>
  <si>
    <t>да</t>
  </si>
  <si>
    <t>Тыс.руб</t>
  </si>
  <si>
    <t>Увеличение  поступлений в бюджет Пудожского муниципального района</t>
  </si>
  <si>
    <t>Тыс. руб</t>
  </si>
  <si>
    <t>3.1.</t>
  </si>
  <si>
    <t>3.2.</t>
  </si>
  <si>
    <t>Увеличение доходов от платы за наем жилых помещений</t>
  </si>
  <si>
    <t>Активизации работы по проведению торгов по продаже права заключения договоров аренды муниципального имущества и земельных участков, находящихся в муниципальной собственности</t>
  </si>
  <si>
    <t>Проведение ежеквартально торгов по продаже муниципального имущества включенного в план приватизации, активизация работы по поиску потенциальных покупателей</t>
  </si>
  <si>
    <t>Повышение эффективности претензионно -исковой работы по взысканию задолженности по арендной плате за земельные участки и имущество, находящееся в муниципальной собственности</t>
  </si>
  <si>
    <t>Погашение задолженности</t>
  </si>
  <si>
    <t>Меры по повышению эффективности расходов</t>
  </si>
  <si>
    <t>II.</t>
  </si>
  <si>
    <t>1.2.</t>
  </si>
  <si>
    <t>Мероприятия по сокращению (предупреждению образования) просроченной дебиторской и просроченной кредиторской задолженности</t>
  </si>
  <si>
    <t>Анализ состояния просроченной дебиторской и просроченной кредиторской задолженности</t>
  </si>
  <si>
    <t>%</t>
  </si>
  <si>
    <t>1.3.</t>
  </si>
  <si>
    <t>Проведение работы по выявлению неиспользуемого имущества в целях привлечения его в хозяйственный оборот (продажа, сдача в аренду)</t>
  </si>
  <si>
    <t>Сдача в аренду помещений, освободившихся после оптимизационных мероприятий по занимаемым площадям муниципальных учреждений</t>
  </si>
  <si>
    <t>Да</t>
  </si>
  <si>
    <t>Эффективность использования муниципального имущества</t>
  </si>
  <si>
    <t>1.4.</t>
  </si>
  <si>
    <t>Увеличение роста налоговых и неналоговых доходов бюджета муниципального района</t>
  </si>
  <si>
    <t>Да/Нет</t>
  </si>
  <si>
    <t xml:space="preserve"> - </t>
  </si>
  <si>
    <t>Направление налогоплательщикам претензий, подготовка исковых заявлений, взыскание задолженности в судебном порядке, взаимодействие со службой судебных приставов, рассмотрение организаций должников перед бюджетом  по пополнению доходной части бюджета Пудожского муниципального района</t>
  </si>
  <si>
    <t>Увеличение ставок арендной платы  для эффективного использования муниципального имущества, обеспечить отсутствие невостребованных, не вовлеченных в оборот земель</t>
  </si>
  <si>
    <t>1.5.</t>
  </si>
  <si>
    <t xml:space="preserve">Ежемесячно </t>
  </si>
  <si>
    <t>Усилить работу:                                                                                                                                                                               - по выявлению нарушений земельного законодательства, выявлению лиц, уклоняющихся от сдачи объектов в эксплуатацию и государственной регистрации права собственности, 
− разъяснительная работа среди населения о необходимости оформления прав на объекты недвижимости, 
− проверка земельных участков с целью определения фактических землепользователей и сбора сведений для полноты исчисления земельного налога, 
− проведение работы по пополнению и актуализации сведений в Федеральной информационной адресной системе, 
− мероприятия по выявлению бесхозяйных объектов и оформлению их в муниципальную собственность.
- лицам, использующим земельные участки без оформленных в установленном порядке правоустанавливающих документов на землю, предъявлять претензии по факту неосновательного обогащения, путем подачи исковых заявлений в суд о принудительном взыскании задолженности по оплате неосновательного обогащения</t>
  </si>
  <si>
    <t xml:space="preserve">Разработать план информационной работы взаимодействия с УФНС по РК, направленный на увеличение собираемости имущественных налогов, налога на доходы физических лиц.  В течение года с налогоплательщиками на постоянной основе проводить информационно-разъяснительную работу по следующим направлениям:                                                                                                                                                - в целях контроля за ситуацией на рынке труда Пудожского муниципального района использовать телефон "горячей линии" (согласованный с УФНС по РК) для работников предприятий, руководители которых нарушают нормы трудового законодательства. Выявление случаев не заключения работодателями трудовых договоров с наемными работниками;
– об обязанности декларирования доходов, о необходимости заключения трудового договора с работодателем и получения официальной заработной платы, а также о негативном отношении к неформальной занятости; 
– по вопросам порядка, сроков уплаты и необходимости погашения задолженности по имущественным налогам, возможностях интернет–сервиса «Личный кабинет налогоплательщика для физических лиц»; 
– по «легализации» бизнеса с гражданами, не состоящими на учете в налоговых органах, в том числе в целях привлечения к применению патентной системы налогообложения и регистрации в качестве самозанятых. </t>
  </si>
  <si>
    <t xml:space="preserve">Оптимизация объемов финансового обеспечения деятельности органов местного самоуправления и муниципальных учреждений Пудожского муниципального района:-оптимизация расходов на содержание органов местного самоуправления (сокращение расходов на служебные командировки, материальное обеспечение, транспортное обслуживание органов местного самоуправления).    - оптимизация расходов на содержание муниципальных учреждений (сокращение расходов на служебные командировки, материальное обеспечение, транспортное обслуживание), в том числе:                                                                                                                                                                 </t>
  </si>
  <si>
    <t>ежемесячно</t>
  </si>
  <si>
    <t>бюджетный эффект</t>
  </si>
  <si>
    <t>Создание образовательных комплексов реализующего программу среднего общего образования</t>
  </si>
  <si>
    <t>В текущем году все организационно-штатные мероприятия по ОМСУ проводить в пределах утвержденной штатной численности, путем пересмотра функциональной загруженности специалистов.Оптимизация расходов на оплату труда работников учреждений за счет сокращения внутреннего совмещения. Проведение анализа штатных расписаний муниципальных учреждений и выработка предложений по ее оптимизации.</t>
  </si>
  <si>
    <t>МБУ Пудожский вестник</t>
  </si>
  <si>
    <t xml:space="preserve">Оптимизация расходов на содержание МБУ Пудожский вестник
всего 3,6  шт.ед. ФОТ 2183,8 тыс.руб.
1) Издание Распоряжение АПМР о сокращении до 01.11.2024г.
2) Уведомления выдаются с 15.11.2024г.
3) Сокращение 1,6 ставок (ответственный секретарь 0,8 ставки, корреспондент 0,8 ставки)
ФОТ с 15.04.2025г. 1324,4 тыс.руб. на 2 шт. ед.
4) Уменьшение муниципального задания на 2025 год (издание одного номера в месяц по вопросам местного самоуправления за счет средств местного бюджета)
</t>
  </si>
  <si>
    <t xml:space="preserve"> МБУ "Пудожский Дом Культуры»</t>
  </si>
  <si>
    <t>МБУ « Пудожский историко-краеведческий музей»</t>
  </si>
  <si>
    <t xml:space="preserve"> МБУ "Центральная библиотечная система» </t>
  </si>
  <si>
    <t>МКОУ СОШ п. Водла</t>
  </si>
  <si>
    <t>МКОУ СОШ п. Пяльма</t>
  </si>
  <si>
    <t>МКОУ СОШ п. Шальский</t>
  </si>
  <si>
    <t>МКОУ ООШ п. Пудожгорский</t>
  </si>
  <si>
    <t>МКОУ ООШ д. Куганаволок</t>
  </si>
  <si>
    <t>МКДОУ  детский сад №1 г. Пудож</t>
  </si>
  <si>
    <t>МБУ ДО Дом детского творчества</t>
  </si>
  <si>
    <t>МБУ ДО Школа искуств</t>
  </si>
  <si>
    <t>2.1.</t>
  </si>
  <si>
    <t>2.1.1.</t>
  </si>
  <si>
    <t>2.2.</t>
  </si>
  <si>
    <t>2.2.1</t>
  </si>
  <si>
    <t>2.2.2</t>
  </si>
  <si>
    <t>2.2.3</t>
  </si>
  <si>
    <t>2.2.4</t>
  </si>
  <si>
    <t>2.2.5</t>
  </si>
  <si>
    <t>2.3.</t>
  </si>
  <si>
    <t>2.3.1.</t>
  </si>
  <si>
    <t>2.3.2.</t>
  </si>
  <si>
    <t>2.3.3.</t>
  </si>
  <si>
    <t>2.3.4.</t>
  </si>
  <si>
    <t>2.3.5.</t>
  </si>
  <si>
    <t>2.3.6.</t>
  </si>
  <si>
    <t>2.3.7.</t>
  </si>
  <si>
    <t>2.3.8.</t>
  </si>
  <si>
    <t>2.3.9.</t>
  </si>
  <si>
    <t>2.3.10.</t>
  </si>
  <si>
    <t>2.3.11.</t>
  </si>
  <si>
    <t>2.3.12.</t>
  </si>
  <si>
    <t>2.3.13.</t>
  </si>
  <si>
    <t>2.3.14.</t>
  </si>
  <si>
    <t>2.3.15.</t>
  </si>
  <si>
    <t>2.3.16.</t>
  </si>
  <si>
    <t>2.3.17.</t>
  </si>
  <si>
    <t>2.3.18.</t>
  </si>
  <si>
    <t>2.4.</t>
  </si>
  <si>
    <t>2.4.1.</t>
  </si>
  <si>
    <t>2.4.2.</t>
  </si>
  <si>
    <t>2.4.3.</t>
  </si>
  <si>
    <t>МБУК Пудожский вестник</t>
  </si>
  <si>
    <t>МБУ Дом детского творчества</t>
  </si>
  <si>
    <t>МБУК Пудожский ДК</t>
  </si>
  <si>
    <t>МБУК Пудожская ЦБС</t>
  </si>
  <si>
    <t>тыс.руб.</t>
  </si>
  <si>
    <t xml:space="preserve">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t>
  </si>
  <si>
    <t>Ответственный исполнитель </t>
  </si>
  <si>
    <t>Бюджетный эффект</t>
  </si>
  <si>
    <t>2025 год</t>
  </si>
  <si>
    <t>2026 год</t>
  </si>
  <si>
    <t>2027 год</t>
  </si>
  <si>
    <t>Ведение претензионно -исковой  работы</t>
  </si>
  <si>
    <t>МБУ ЖКХ Пудожское</t>
  </si>
  <si>
    <t>Инвентаризация дебиторской и кредиторской задолженности.Актуальность, достоверность информации, выявление кредиторской задолженности, подлежащей списанию или погашению, формирование информации  в разрезе кредиторов, соотношение видов обязательств, оснований возникновения задолженности, сроков образования и сумм задолженности</t>
  </si>
  <si>
    <t>ВСЕГО ПО ПРОГРАММЕ</t>
  </si>
  <si>
    <t>Совершенствование системы закупок для муниципальных нужд (уменьшение начальной максимальной цены контракта, использование механизма совместных закупок, увеличение доли закупок, осуществляемых конкурентными способами.</t>
  </si>
  <si>
    <t>Уменьшение начальной максимальной цены контракта</t>
  </si>
  <si>
    <t>Администрация Пудожского муниципального района,  МКУ "Расчетный центр", учреждения</t>
  </si>
  <si>
    <t>Экономия бюджетных средств</t>
  </si>
  <si>
    <t>Ежемесячно</t>
  </si>
  <si>
    <t>Сокращение расходов на команировки сотрудников в течение  года, взаимодействие по ВКС</t>
  </si>
  <si>
    <t>В течение года</t>
  </si>
  <si>
    <t>Объединение всех поселений, входящих в состав муниципального района с наделением вновь образованного муниципального образования статусом муниципального округа</t>
  </si>
  <si>
    <t>Оптимизация расходов в сфере государственного и муницпального управления</t>
  </si>
  <si>
    <t>Отмена выплаты единовременного поощрения за время работы в органах местного самоуправления в Республике Карелия с 1 января 2026 года</t>
  </si>
  <si>
    <t>Проработка вопроса объединения поселений, входящих в состав муниципального района, и наделения вновь образованного муниципального образования статусом муниципального округа в срок до 1 июля 2025 года</t>
  </si>
  <si>
    <t>Вынесение на рассмотрение Совета Пудожского муниципального района вопроса об отмене выплаты единовременного поощрения за время работы в органах местного самоуправления в Республике Карелия с 01.01.2026 года, разработка и утверждение правовых актов</t>
  </si>
  <si>
    <t>Оптимизация расходов муниципальных бюджетных учреждений. Увеличение доли расходов за счет доходов от внебюджетной деятельности (доходы от оказания платных услуг, использования имущества учреждений, проектной деятельности). Расширение перечня и объема востребованных услуг (работ), не включенных в муниципальные  задания на оказание муниципальных  услуг (выполнение работ). Стимулирование учреждений к развитию платной деятельности.</t>
  </si>
  <si>
    <t>Проведение оптимизации штатов   учреждений культуры, сокращение расходов  на содержание учреждений культуры</t>
  </si>
  <si>
    <t>Реализация соглашений с органами местного самоуправления –получателями дотаций на выравнивание бюджетной обеспеченности, предусматривающих обязательства по сокращению (отсутствию) просроченной дебиторской и просроченной кредиторской задолженности</t>
  </si>
  <si>
    <t xml:space="preserve">В рамках Соглашения о взаимодействии администрации района, УФНС по РК и ОМВД по Пудожскому району в течение 2025-2027 годов проводить совместные рейды и работу с управляющими компаниями по выявлению физических лиц, получающих доходы от сдачи в аренду жилых и нежилых помещений и уклоняющихся от декларирования полученных доходов и уплаты налогов. Проводить работу по выявлению организаций и предпринимателей, осуществляющих деятельность на территории района без регистрации по месту деятельности. Выявление иногородних организаций, осуществляющих деятельность на территории района сроком более 1 месяца и не поставленных на налоговый учет в качестве обособленного подразделения. </t>
  </si>
  <si>
    <t xml:space="preserve">Усиление межведомственного взаимодействия                                                                                                                            
</t>
  </si>
  <si>
    <t>Легализация занятости населения</t>
  </si>
  <si>
    <t>Выявление нарушений земельного законодательства</t>
  </si>
  <si>
    <t>Повысить уровень собираемости платежей за социальный наем муниципального жилья,  платежей за воду, путем ведения претензионно-искововй работы</t>
  </si>
  <si>
    <t>1.5.1.</t>
  </si>
  <si>
    <t xml:space="preserve">МКОУ НОШ п.Пудожгорский </t>
  </si>
  <si>
    <t xml:space="preserve"> МКОУ ООШ п. Шальский (структурное подразделение п. Колово) </t>
  </si>
  <si>
    <t>МКОУ СОШ №3 г. Пудож</t>
  </si>
  <si>
    <t>МКОУ ООШ №2г. Пудож</t>
  </si>
  <si>
    <t>МКОУ ООШ п.Кривцы</t>
  </si>
  <si>
    <t>Управление по образованию и социально-культурной политике (Богданова М.А)</t>
  </si>
  <si>
    <t xml:space="preserve">МКУ «ЦПМСС»  </t>
  </si>
  <si>
    <t>Руководитель Управления по экономике и финансам администрации Пудожского муниципального района, Вартиайнен Е.Н.</t>
  </si>
  <si>
    <t>МКОУ СОШ п.Кубово</t>
  </si>
  <si>
    <t xml:space="preserve">МКОУ ООШ п.Каршево </t>
  </si>
  <si>
    <t xml:space="preserve">МКОУ ООШ п.Кривцы </t>
  </si>
  <si>
    <t>Управление по образованию и социально-культурной политике (Богданова М.А.)</t>
  </si>
  <si>
    <t>не позднее 28.06.2025</t>
  </si>
  <si>
    <t>Утверждение Плана мероприятий (дорожной карты) основных мероприятий преобразования муниципального образования «Пудожский муниципальный район» в муниципальный округ</t>
  </si>
  <si>
    <t>Администрация Пудожского муниципального района, Фофанова С.С., главный бухгалтер МКУ "Расчетный центр" Пудожского района Кабышева А.С.</t>
  </si>
  <si>
    <t>До сдачи годовой бухгалтерской отчетности</t>
  </si>
  <si>
    <t>Сокращение просроченной кредиторской задолженности казенных учреждений</t>
  </si>
  <si>
    <t>1 января года, следующего за отчетным годом</t>
  </si>
  <si>
    <t>Сокращение просроченной дебиторской задолженности муниципальных учреждений</t>
  </si>
  <si>
    <t>Сокращение просроченной кредиторской задолженности бюджетных учреждений</t>
  </si>
  <si>
    <t>2.5.</t>
  </si>
  <si>
    <t>2.5.1.</t>
  </si>
  <si>
    <t>2.5.2.</t>
  </si>
  <si>
    <t>2.5.3.</t>
  </si>
  <si>
    <t>2.5.4.</t>
  </si>
  <si>
    <t>2.5.5.</t>
  </si>
  <si>
    <t>2.5.6.</t>
  </si>
  <si>
    <t>2.6.</t>
  </si>
  <si>
    <t>4.1.</t>
  </si>
  <si>
    <t>4.2.</t>
  </si>
  <si>
    <t>4.3.</t>
  </si>
  <si>
    <t>4.4.</t>
  </si>
  <si>
    <t>III.</t>
  </si>
  <si>
    <t>IV.</t>
  </si>
  <si>
    <t>1.6.</t>
  </si>
  <si>
    <t>Мероприятия в сфере совершенствования налогового законодательства</t>
  </si>
  <si>
    <t>1.6.1.</t>
  </si>
  <si>
    <t>Увеличение  поступлений в консолидированный бюджет Пудожского муниципального района</t>
  </si>
  <si>
    <t>Введение на территории Пудожского муниципального района туристического налога</t>
  </si>
  <si>
    <t>V.</t>
  </si>
  <si>
    <t>5.1.</t>
  </si>
  <si>
    <t>Мероприятия по сокращению муниципального долга Пудожского муниципального района</t>
  </si>
  <si>
    <t>Сокращение расходов на обслуживание муниципального долга</t>
  </si>
  <si>
    <t>тыс. руб.</t>
  </si>
  <si>
    <t>5.2.</t>
  </si>
  <si>
    <t>Реализация основных направлений долговой политики Пудожского муниципального района</t>
  </si>
  <si>
    <t>осуществление муниципальных заимствований на максимально выгодных условиях в объемах, необходимых для обеспечения сбалансированности бюджета района, мониторинг рынка финансовых услуг</t>
  </si>
  <si>
    <t>доля общего объема долговых обязательств по рыночным заимствованиям Пудожского района  от объема доходов консолидированного бюджета Пудожского района без учета безвозмездных поступлений</t>
  </si>
  <si>
    <t>не более 27,6</t>
  </si>
  <si>
    <t>Руководитель Управления по ЖКХ и инфраструктуре администрации Пудожского муниципального района</t>
  </si>
  <si>
    <t>Начальник отдела управления делами АПМР, Руководитель МКУ "Расчетный центр" Пудожского района (Объедкова С.В.), Руководители муниципальных учреждений</t>
  </si>
  <si>
    <t>Начальник отдела управления делами администрации Пудожского муниципального района</t>
  </si>
  <si>
    <t>Начальник отдела управления делами администрации Пудожского муниципального района, Руководитель учреждения</t>
  </si>
  <si>
    <t>Начальник отдела финансов и бухгалтерского учета администрации Пудожского муниципального района, Минина Н.В., главы сельских поселений</t>
  </si>
  <si>
    <t>МКУ "Расчетный центр" (централизованная бухгалтерия), Администрация Пудожского муниципального района, муниципальные учреждения</t>
  </si>
  <si>
    <t>МКОУ ООШ д.Каршево(детский сад п. Красноборский)</t>
  </si>
  <si>
    <t xml:space="preserve">с 01.10.24г Перевод детского сада из п.Красноборский в здание МКОУ ООШ д.Каршево, с 18.11.24 сокращение 3 ставок , закрытие здания (осокращение расходов ФОТ и по содержанию здания- отказ от отопления, коммунальных услуг, охраны, пожарной сигнализации, поверки приборов учета)  </t>
  </si>
  <si>
    <t xml:space="preserve">Отказ от здания МКОУ ООШ п. Шальский (структурное подразделение п. Колово) перевод обучающихся в МКОУ СОШ 3 г. Пудож.  Организация подвоза обеспечена. Сокращение расходов по содержанию здания в 2025 году. Сокращение расходов ФОТ - сокращение 3 истопника, 1 повар. </t>
  </si>
  <si>
    <t>Перевод в основное здание МКОУ СОШ п. Пяльма дошкольной группы . Отказ от здания. Сокращение расходов по содержанию здания</t>
  </si>
  <si>
    <t>МКОУ СОШ Пяльма (детский сад)</t>
  </si>
  <si>
    <t xml:space="preserve">МКОУ ООШ д.Куганаволок (детский сад)  </t>
  </si>
  <si>
    <t>Перевод в основное здание МКОУ ООШ д.Куганаволок  дошкольной группы . Отказ от здания. Сокращение расходов по содержанию здания</t>
  </si>
  <si>
    <t>2.2.6.</t>
  </si>
  <si>
    <t>2.2.7.</t>
  </si>
  <si>
    <t>МКДОУ  детский сад №1 г. Пудож (корпус №4)</t>
  </si>
  <si>
    <t>Отказ от отопления здания</t>
  </si>
  <si>
    <t>МКОУ СОШ дАвдеево</t>
  </si>
  <si>
    <t>2.5.7.</t>
  </si>
  <si>
    <t>привлечение краткосрочных бюджетных кредитов</t>
  </si>
  <si>
    <t xml:space="preserve">Сокращение ставок библиотекарей  в МБУ "Центральная библиотечная система» всего 11,5 шт.ед. ФОТ 7502,4 тыс.руб.                                                                                                                                                              
Сокращениес 0,5 на  0,25 ставок (библиотекари Колово )
Итого 0,25 шт.ед. с 01.03.2025г. ФОТ 7369,6 тыс.руб.Сокращение ставки 3,5 шт.ед. до 8 штатных единиц с 25.05.2025г.Экономия ФОТ.с 01.11.2025 введен Специалист по информационно-библ. Деятельностиитого 9 шт.ед </t>
  </si>
  <si>
    <t>2.2.8.</t>
  </si>
  <si>
    <t>МКУ "Расчетный центр" Пудожского района</t>
  </si>
  <si>
    <t>Передача гаража в хозяйственное ведение МУП Ресурс, сокращение расходов по отоплению</t>
  </si>
  <si>
    <t>Руководитель МКУ "Расчетный центр"</t>
  </si>
  <si>
    <t>с 01.11.2025 года</t>
  </si>
  <si>
    <t xml:space="preserve">Сокращение ставок  МБУ "Пудожский Дом Культуры», всего 9,25 шт.ед. ФОТ 6034,5 тыс.руб.                                                                                                                                                                                                                                                       Издание Распоряжения АПМР о сокращении до 01.11.2024г.
Уведомления выдаются с 15.11.2024г.
Сокращение 0,25 ставки кассира, 0,5 ставки звукорежиссёра,0,5 ставки хореографа; 0,5 ставки режисера люб. театра ,1 ст. культорганизатора,Введено 1 ставка вахтера (всего 1,75 ставки)                        с 15.04.2025г.
Итого 6,95 шт.ед. с 15.04.2025г. ФОТ 4249,3 тыс.руб.Сокращение ставки 0,55 шт.ед. (культорганизатор 1;киномеханик 0,25,)Введено 0,5 шт.едметодист;0,2шт.ед кассира режиссер любительского театра-0,5, звукорежиссер-0,3).Сокращение ставки с 01.06.2025г. Экономия ФОТ. На 01.01.2025 г 7,5 шт.ед С 01.04.2025 г сокращение на 0,55 шт.ед
</t>
  </si>
  <si>
    <r>
      <t>Внесение изменений в правовые акты органа местного самоуправления в срок до 1 июля, предусматривающие отмену выплаты единовременного</t>
    </r>
    <r>
      <rPr>
        <strike/>
        <sz val="9"/>
        <rFont val="Times New Roman"/>
        <family val="1"/>
        <charset val="204"/>
      </rPr>
      <t xml:space="preserve"> </t>
    </r>
    <r>
      <rPr>
        <sz val="9"/>
        <rFont val="Times New Roman"/>
        <family val="1"/>
        <charset val="204"/>
      </rPr>
      <t>поощрения за время работы в органах местного самоуправления в Республике Карелия с 1 января 2026 года</t>
    </r>
  </si>
  <si>
    <t>МБУ ДО Школа искусств</t>
  </si>
  <si>
    <t>отсутствие просроченной кредиторской задолженности</t>
  </si>
  <si>
    <t>снижение по сравнению с 1 января</t>
  </si>
  <si>
    <t>не менее чем на 50 % по сравнению с 1 января 2025 года</t>
  </si>
  <si>
    <t>не менее чем на 90 по сравнению с 1 января 2025 года</t>
  </si>
  <si>
    <t>2.2.9.</t>
  </si>
  <si>
    <t>МКУ "ЦПМСС"</t>
  </si>
  <si>
    <t>с 01.09.2026 года</t>
  </si>
  <si>
    <t xml:space="preserve">Ежегодно </t>
  </si>
  <si>
    <t xml:space="preserve">Провести сокращение на 4,82 шт.ед.:
Технического персонала на 1,9 шт.ед (сторож 1, уборщица 0,5, дворник 0,3,  рабочий по КОЗ 0,3 ). 
Педагогического и административного персонала на 2,02 шт. ед. (педагог организатор-0,5,социальный педагог 0,15 инженер-0,5, секретарь-0,3, методист-0,4, учитель 0,06,  0,12 учитель,лаборант-0,2, мл.воспитатель сопровождения 0,3)                                                                                                          Руководителю МКОУ СОШ п.Пяльма,МКОУ НОШ п.Пудожгорский провести реорганизацию учреждений путем объединения. Провести расчеты штатной численности с учетом контингента в МКОУ СОШ п.Пяльма: педагоги 2,1, воспитатель 1,5, младший воспитатель 0,6, сторож 1,0, лаборант 0,3, завхоз (д/с) 0,5, соц.педагог 0,35, педагог-библиотекарь 0,3, уборщик служебных помещений 0,2, кухонный работник 0,1, повар 0,2, шеф-повар 0,2.  
 Сокращение ставок с 01.09.2026г. Экономия ФОТ.
</t>
  </si>
  <si>
    <t xml:space="preserve">
Провести сокращение на 2,64 шт.ед.: 
педагог доп. образования -0,33
уборщик территории -0,50
повар детского питания -0,20
сторож -0,20. 
методист -0,20
воспитатель -0,40
сторож -1,Сокращение ставок с 01.06.2025г.                                                            С 01.09.2026г. провести реорганизацию путем присоединения МКОУ НОШ п.Пудожгорский к МКОУ СОШ п.Пяльма, в п.Пудожгорский останется только детский сад. Руководителю МКОУ СОШ п.Пяльма, МКОУ НОШ п.Пудожгорский  провести реорганизацию учреждений путем объединения. Рассчитать бюджетный эффект по экономии ФОТ по директору МКОУ НОШ п.Пудожгорский. Провести расчеты штатной численности с учетом контингента в МКОУ НОШ п.Пудожгорский: педагоги 0,5, младший воспитатель 0,4. Предоставить проект штатного расписания на 01.06.2026г. Сокращение ставок с 01.09.2026г.                        Экономия ФОТ
</t>
  </si>
  <si>
    <t>Провести изменение вида МКОУ ООШ п.Пудожгорский путем перевода в МКОУ НОШ п.Пудожгорский. Организация подвоза обучающихся с 5-9 кл. МКОУ СОШ п. Пяльма. Перевод детского сада п.Пудожгорский  в здание школы МКОУ НОШ п.Пудожгорский.                                                                                                                                                                                                                                                                                                              Сокращение расходов по содержанию здания детского сада. Экономия расходов по подвозу воды, в связи с установкой скважины. Рассчитать бюджетный эффект по расходам по воде, по штрафам, по содержанию здания детского сада</t>
  </si>
  <si>
    <t xml:space="preserve">Сокращение ставок в МБУ « Пудожский историко-краеведческий музей» всего 13 шт.ед. ФОТ 8480,9 тыс.руб.                                                                                          Издание Распоряжения АПМР о сокращении до 01.11.2024г.
Уведомления выдаются с 15.11.2024г.
Сокращение 1 ставки специалиста, 1 шт.ед. архивариус; перевод сторожей 2 шт.ед. на трудовые договора за счет внебюджетной деятельности (всего 4 ставки) с 15.06.2025г.
Итого 10 шт.ед. с 15.04.2025г. 6064,5 тыс.руб.
Сокращение – 4 шт.ед., в том числе за счет перевода 1 шт.ед. на время декретного отпуска методиста. Сокращение ставки с 17.04.2025г. Экономия ФОТ. </t>
  </si>
  <si>
    <t>МБУ Музей</t>
  </si>
  <si>
    <t>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Руководителю МБУК «Музей» пересмотреть план ФХД, уточнить планы по внебюджетной деятельности. Сформировать буклеты с проводимыми мероприятиями в музее, для размещения в гостиницах и туристических объектах. Заключить соглашения о взаимодействии с объектами туристической инфраструктуры.</t>
  </si>
  <si>
    <t xml:space="preserve">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Руководителю МБУ «Пудожский вестник» исполнить план по доходам от внебюджетной деятельности. Уменьшить количество экземпляров печатной продукции, возобновить подписку. </t>
  </si>
  <si>
    <t>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Руководителю МБУК «Пудожская ЦБС» расширить деятельность согласно перечня платных услуг. Пересмотреть план ПХД предусмотреть лимиты на  активацию работ по  Пушкинской карте.</t>
  </si>
  <si>
    <t>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Руководителю МБУК Пудожский ДК исполнить план по доходам от внебюджетной деятельности. Привлечь для сдачи  в аренду дополнительные площади, территорию возле Дома Культуры.</t>
  </si>
  <si>
    <t xml:space="preserve">Провести сокращение на 2,91 шт.ед.(0,3-уборщик,0,5-заведующий; 2,11 педагоги) . Сокращение ставки с 27.04.2025г. Экономия ФОТ.Руководителю МБУ Детская школа искусств штатное расписание привести в соответствие, с учетом совмещения не должно быть более 1,5 ст, уменьшение на 0,5 ст-уборщик, зам по УВР-0,5 ст. Пересмотреть занимающую площадь  и расписание занятий. </t>
  </si>
  <si>
    <t>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Руководителю исполнить план по доходам от внебюджетной деятельности. Руководителю проработать вопрос для осуществления художественной деятельности, проведения конкурсов, фестивалей. Рекомендовано воспользоваться обменом опыта в других  школах искусств в Карелии.</t>
  </si>
  <si>
    <t xml:space="preserve">Провести сокращение на 0,5 7шт.ед.: 
(воспитатель+педагоги-0,27, рабочий КОЗ-0,3). Сокращение ставки с 01.06.2025г. Экономия ФОТ.                                                             Руководителю МКОУ «ЦПМСС»  с 01.09.2026г., рассмотреть перевод детей на домашнее обучение (отказ от интерната), оптимизация ставок: воспитатель-1,12, ночной воспитатель-1,0,  мл.воспитатель -0,5, повар-0,3, кухон.работник-0,3, уборщик-0,5.В связи с переводом на индивидуальное обучение в учреждения МКОУ СОШ д.Авдеево, МКОУ СОШ п.Водла оптимизация доли ставок учителя на 0,88 ст. (проработать с  родителями заявления на перевод в учреждение). Срок реализации до 01.09.2026г.
</t>
  </si>
  <si>
    <t xml:space="preserve">Провести сокращение на 0,76 шт.ед.:
Технического персонала на 0,5 шт.ед ( уборщица 0,2, дворник 0,3).
Педагогического и административного персонала на 0,26 шт. ед. (секретарь0,15, педагог доп.образования 0,11, учителя 0,5) Сокращение ставок с 12.04.2025г. с 28.04.2025г. тех.персонал с 01.06.2025г Экономия ФОТ.                               Руководителю МКОУ СОШ п.Кубово провести работу по оптимизации штата до 01.09.2026г: уменьшение ставок дворник на 0,1 уборщик 0,1, педагог доп.образования (0,33+0,44). Привести в соответствие численность учащихся (классы-комплекты). Рассчитать классное руководство по контингенту детей.  Предоставить проект штатного расписания на 01.06.2026г. 
</t>
  </si>
  <si>
    <t>Рассчитать бюджетный эффект по возмещению затрат по электроэнергии и воде</t>
  </si>
  <si>
    <t>Сокращение с  01.11.2025 г                                                                                       Педаг.работники 1,29; повар детс пит 0,2; повар 0,1;пед.раб.сад 0,25.                   Руководителю МКОУ СОШ д.Авдеево с 01.09.2026г. рассчитать численность с учетом контингента. Провести работу по переводу детей ОВЗ с МКОУ «ЦПМСС» в МКОУ СОШ д.Авдеево-2 человека. Срок реализации до 01.09.2026г.</t>
  </si>
  <si>
    <t xml:space="preserve">Провести сокращение на 0,25 шт.ед.:
Технического персонала на 0,25 шт.ед (гардиробщик - 0,25). 
 Уведомление с 01.11.2024г. Сокращение ставок с 01.04.2025г. Экономия ФОТ.                                                                                                     Руководителю МКОУ СОШ п.Водла провести работу по переводу в учреждение детей с  ОВЗ-1 человек с МКОУ «ЦПМСС». Предоставить проект штатного расписания на 01.06.2026г. 
</t>
  </si>
  <si>
    <t>Руководителю МКУ «Расчетный центр» рассчитать бюджетный эффект от изменения штатной численности в учреждении. Провести анализ нормирования рабочего времени, рассмотреть вопрос о перераспределении штатной численности, в связи с изменением нагрузки.</t>
  </si>
  <si>
    <t>2.3.19.</t>
  </si>
  <si>
    <t>МКУ Расчетный цент Пудожского района</t>
  </si>
  <si>
    <t xml:space="preserve">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Руководителю МБУ ДО «Спортивная школа»:  реализовать мероприятия в соответствии с  «Положение о предоставлении платных услуг оказываемых МБУ ДО «Спортивная школа». </t>
  </si>
  <si>
    <t>2.5.8.</t>
  </si>
  <si>
    <t>МБУ ДО «Спортивная школа»</t>
  </si>
  <si>
    <t>Ежегодно в течение 2025-2028гг</t>
  </si>
  <si>
    <t xml:space="preserve">Провести сокращение руководитель МЦ 1 шт.ед обслуживаюющего 0,7 шт.ед. Экономия ФОТ Уменьшение ставки уборщик - 0,3 на летний период. Тренеру преподавателю пройти обучение на базе ВФСК ГТО срок до 01.06.2026г. Центр ГТО с МКОУ СОШ № 3 перевести на базу МБУ ДО «Спортивной школы», с условием руководства центром ГТО тренером преподавателем МБУ ДО «Спортивная школа».   </t>
  </si>
  <si>
    <t>МБУ ДО СШ</t>
  </si>
  <si>
    <t xml:space="preserve">Провести сокращение на 18,29 шт.ед.:
заведующий структурного подразделения -  0,50, учителя-6,64 (ссч 3,76)
педагог-организатор -1, социальный педагог -0,25, педагог доп. образования-0,5
библиотекарь -0,55, сеекретарь-0,30, завхоз -1,25, уборщик служебных помещений  -1,45, дворник-0,3, повар  -0,8, кухонный работник -0,1, сторож-2,00, рабочий по КОЗ-0,5, старший воспитатель-0,25, воспитатель -0,10, муз. руководитель-0,25, мл. воспитатель-0,20, уборщик служебных помещений  -0,20, повар детского питания -0,9, рабочий по КОЗ -0,25. Сокращение ставок с 01.05.2025г-5,85.  Сокращение ставок с 01.07.2025г-1,6. с 01.11.2025г. Экономия ФОТ.                                                                                   Руководителю МКОУ СОШ п.Шальский проработать вопрос о переводе учащихся в    МКОУ СОШ № 3 связи с увольнением педагога в п.Бочилово организовать подвоз с нового учебного года. Установление классного руководства от контингента, возможность объединения в 7 кл.комплектов, (сокращение 1 классное руководство). </t>
  </si>
  <si>
    <t xml:space="preserve">Увеличение объема расходов учреждений, осуществляемых за счет доходов от внебюджетной деятельности (доходы от оказания платных услуг, использования имущества учреждений, проектной деятельности).                                         Руководителю МБУ «Дом детского творчества» проработать вопрос по введению платных услуг в учреждении, организации летнего лагеря. Сдачу в аренду помещений производить только после согласования ходатайства с учредителем. </t>
  </si>
  <si>
    <t xml:space="preserve">Провести сокращение на 4,64 шт.ед. , зам директора по УВР -1,0
педагоги  -2,59, уборщик служебных помещений  -0,10, вахтер -0,45
сторож -0,45, дворник -0,05, формировать программу по фактическому посещению кружков и внести изменение в штатное расписание по педагогическому составу в срок до 01.06.2025г.                                     Руководителю МБУ «Дом детского творчества»  провести оптимизацию штата 0,85 ст концентмейстер, ввести 0,5ст педагога, в итоге оптимизация на 0,35 ст. Освободить обсерватор. Срок реализации до 01.09.2026г.
</t>
  </si>
  <si>
    <t xml:space="preserve">Увеличить на 0,2 ст.  мл. воспитателя сопровождения.
Провести сокращение на 3,6 шт.ед.:
Сокращение 0,92 ст д/с (воспитатель 0,5 ст, методист 0,25; повар детского питания-0,17ст), сокращение 2,68ст школа (кухонный работник-1,06 ст, гардеробщик- 0,44ст; учителя 1,33; механик 0,05ст.) Вакансию советник убрать со штатного расписания.Сокращение ставок с 01.05.2025г. Экономия ФОТ.  Руководителю МКОУ ООШ п.Каршево соблюдать норматив по классному руководству. Установление классного руководства от контингента. Оптимизация ставок на 0,45: педагог доп.образования- 0,25 ст, учитель английский-0,1 ст, библиотекарь 0,1 ст.
</t>
  </si>
  <si>
    <t>Провести сокращение на 10,85 шт.ед ( муз.рук. 0,75;воспитатель 4,2;мл.воспит. 3,4;спец.по ОТ 0,4;   сторож 1,2, кух .работник 0,3, повар 0,6). Экономия ФОТ.                                                                                                          Руководителю МКДОУ Детский сад №1 проработать вопрос по расчету численности с учетом контингента. Предложения руководителя: пересмотреть нагрузку сторожа по сезону, уменьшение ставки кастелянша на 0,3 ст.  Срок реализации до 01.09.2026г.</t>
  </si>
  <si>
    <t xml:space="preserve">Сокращение с 01.06.2025 года 1 шт.ед, с 01.09.2025 1 шт.ед . - кухонный работник, c 01.09.2025 г. 1 ст. повар.        Провести сокращение на 0,5 шт.ед :
Технического персонала на 0,5 шт.ед (гардеробщик-0,5).  
 Сокращение ставки с 01.02.2025г. Экономия ФОТ.                                 Рекомендовано провести работу с МКОУ «ЦПМСС» для привлечения обучения детей на индивидуальном обучении. Предоставить проект штатного расписания на 01.06.2026г с учетом уменьшения нагрузки с 01.09.2026г, уменьшение ставки тренер - 0,4.                                                                                                                                                                                            </t>
  </si>
  <si>
    <t xml:space="preserve">Руководителю МКОУ СОШ № 3 доработать вопрос  по установке онлайн касс и применению безналичных расчетов, оплату питания детей и сотрудников производить на один КБК. Рассчитать бюджетный эффект с 01.09.2026г.  </t>
  </si>
  <si>
    <t>2.2.10.</t>
  </si>
  <si>
    <t>С 01.09.2026г. переезд в МКОУ СОШ №2 г.Пудожа, отказ от здания ул.Пионерская, экономия расходов по содержанию и обслуживанию здания</t>
  </si>
  <si>
    <t xml:space="preserve">всего 38,37 шт.ед. ФОТ 22756,8 тыс.руб.                                                                                                                                                                                                  Распоряжение АПМР о сокращении от 29.08.2024г.№374р-П
Уведомления выдаются с 01.10.2024г.
 Сокращение 14,71 ставок (водители 1,47, мастер 1,8,операторы 1,45; электрогазосварщик 1, слесарь-сантехник 0,74, рабочий по коз 0,65, уборщицы 2,6  вахтеры 3, сторожа 2 )
Итого 23,66 шт.ед.на 01.01.2025г  с 1.02.2025 сокращение на 1,05 шт.ед( дворник 0,5; сантехник 0,26;оператор 0,29)с 01.06 2025 сокрашение на 0,53 шт.ед диспетчер;с 01.07 2025 сокращение 0,75 водителя , 0,5 подсобного рабочего,. декабрь 2025 введение ставки заместителя директора  Экономия ФОТ.                                                                                                      Руководителю  МБУ ЖКХ Пудожское уменьшить ставки на 3,64 : механик- 0,14, оператор КНС-3, зам.директора-1. Пересмотреть должностные обязанности мастеру производственного участка с 01.04.2026г, в зависимости от новых договоров. Провести сверку с ООО «ЕРЦ» по дебиторской задолженности.
</t>
  </si>
  <si>
    <t xml:space="preserve">Сокращение  4,06 шт.ед. (завед. по уч 0,20; учителя 1,66;сторож-0,9, уборщик-0,2; завхоз-0,3; кух.раб. 0,1; мл. воспит. 0,2; воспитатель-0,5).Сокращение ставок с 01.06.2025г. Экономия ФОТ.                                                            Руководителю МКОУ СОШ п.Кривцы провести работу по оптимизации штата с 01.09.2026г: уменьшение на 1ставку: ПДО-0,11педагог библиотекарь,-0,05, соц.педагог-0,1, внеурочная деятельность -0,34, повар-0,1, уборщик помещений-0,1, сторож-0,2.  Рекомендовано среднее звено объединить в  1 кл.комплект (оптимизация 1 классное руководство). </t>
  </si>
  <si>
    <t>Отказ от электрического отопления в здании спортзала с 01.01.2026г.  Рассмотреть вопрос о переводе в основное здание МКОУ СОШ п.Кривцы дошкольной группы из 9 человек. Отказ от здания детского сада, (расчет потребности, смета  на создание условий по переводу) до 15.05.2026г. Экономия расходов по содержанию и обслуживанию здания.</t>
  </si>
  <si>
    <t xml:space="preserve"> Провести сокращение на 4,1 шт.ед.:
учителя -0,97 (ссч 0,44), педагог доп. образования -0,01                                                                       , педагог организатор 0,12, уборщик служебных помещений  -0,15, сторож -0,10
рабочий по КОЗ -0,10, воспитатель -0,10, муз. руководитель -0,25, уборщик территории -0,40, повар детского питания -0,50, сторож -0,50, рабочий по КОЗ  -0,15, рабочий (по подвозу) -0,75, Сокращение ставок с 01.06.2025г. Экономия ФОТ.                                                                                                   Руководителю МКОУ СОШ д.Куганаволок соблюдать норматив по классному руководству, два класса- комплекта. Оптимизация ставок на 0,3: уборщик 0,2 ст, машинист по стирке белья-0,1 ст.                  </t>
  </si>
  <si>
    <t xml:space="preserve">Сокращение с 01.06.2025 года 1,4 шт.ед. - 1-повар, 0,4-кухонный работник. Провести сокращение на 2,94 шт.ед.:
Технического персонала на 0,5 шт.ед (вахтер-0,5). 
Педагогического и административного персоонала на 4,05 шт. ед.:
Учитель логопед-0,2, социальный педагог-0,42,психолог 0,25аведующий по воспитательной работе-1 вакансия, учитель начальных классов-0,44, вакансия внеурочная деятельность -0,3 -убрать со штатного рассписания ( всего учителя 2,18 шт.ед ,  ) сокращение ссч 0,6 в год
 Сокращение ставки с 11.04.2025г, с 01 06.2025 с 01.09.2025 г. Экономия ФОТ.                                                                                                    Руководителю МКОУ ООШ № 2 в целях оптимизации кадровых и финансовых ресурсов в новом 2026 учебном году планируется проведение организационных мероприятий по изменению структуры контингента обучающихся. Предусмотрено объединение трех 4-х классов в два 5-х класса наполняемостью по 31 обучающемуся (оптимизация 1 классное руководство). Рекомендовано ( организовать курсы переподготовки педагогов). Провести анализ штатного расписания, пересмотреть ставки педагогов доп.образования  в соответствии с приказом Минпросвещения РФ. Проработать вопрос по размещению учреждения МКОУ «ЦПМСС»  в здании МКОУ ООШ №2 с 01.09.2026г. Соблюдение ТК РФ до 1,5 ставок.
                                                                                                                                                                                                                                                                      </t>
  </si>
  <si>
    <t>2027-2028 гг</t>
  </si>
  <si>
    <t>План мероприятий по оздоровлению муниципальных финансов Пудожского муниципального района Республики Карелия</t>
  </si>
  <si>
    <t>Приложение №5 к решению Совета Пудожского муниципального района №18 от 23.05.2025 года</t>
  </si>
  <si>
    <t>Итого 2025-2027 гг</t>
  </si>
  <si>
    <t>1.4.1.</t>
  </si>
  <si>
    <t>1.4.2.</t>
  </si>
  <si>
    <t>1.4.3.</t>
  </si>
  <si>
    <t>1.4.4.</t>
  </si>
  <si>
    <t>Приложение к решению Совета Пудожского муниципального района №105 от 22.05.2026 года</t>
  </si>
</sst>
</file>

<file path=xl/styles.xml><?xml version="1.0" encoding="utf-8"?>
<styleSheet xmlns="http://schemas.openxmlformats.org/spreadsheetml/2006/main">
  <numFmts count="2">
    <numFmt numFmtId="164" formatCode="_-* #,##0.00_-;\-* #,##0.00_-;_-* &quot;-&quot;??_-;_-@_-"/>
    <numFmt numFmtId="165" formatCode="0.0"/>
  </numFmts>
  <fonts count="8">
    <font>
      <sz val="11"/>
      <color theme="1"/>
      <name val="Calibri"/>
      <family val="2"/>
      <charset val="204"/>
      <scheme val="minor"/>
    </font>
    <font>
      <sz val="14"/>
      <color theme="1"/>
      <name val="Arial"/>
      <family val="2"/>
      <charset val="204"/>
    </font>
    <font>
      <sz val="11"/>
      <color theme="1"/>
      <name val="Calibri"/>
      <family val="2"/>
      <charset val="204"/>
      <scheme val="minor"/>
    </font>
    <font>
      <sz val="14"/>
      <color theme="1"/>
      <name val="Times New Roman"/>
      <family val="1"/>
      <charset val="204"/>
    </font>
    <font>
      <sz val="9"/>
      <color theme="1"/>
      <name val="Times New Roman"/>
      <family val="1"/>
      <charset val="204"/>
    </font>
    <font>
      <sz val="9"/>
      <name val="Times New Roman"/>
      <family val="1"/>
      <charset val="204"/>
    </font>
    <font>
      <strike/>
      <sz val="9"/>
      <name val="Times New Roman"/>
      <family val="1"/>
      <charset val="204"/>
    </font>
    <font>
      <sz val="14"/>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theme="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style="thin">
        <color theme="1"/>
      </right>
      <top style="thin">
        <color theme="1"/>
      </top>
      <bottom style="thin">
        <color theme="1"/>
      </bottom>
      <diagonal/>
    </border>
    <border>
      <left style="thin">
        <color indexed="64"/>
      </left>
      <right style="thin">
        <color indexed="64"/>
      </right>
      <top style="thin">
        <color indexed="64"/>
      </top>
      <bottom/>
      <diagonal/>
    </border>
    <border>
      <left/>
      <right style="thin">
        <color theme="1"/>
      </right>
      <top style="thin">
        <color theme="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
      <left/>
      <right style="thin">
        <color indexed="64"/>
      </right>
      <top/>
      <bottom/>
      <diagonal/>
    </border>
    <border>
      <left style="thin">
        <color rgb="FF000000"/>
      </left>
      <right/>
      <top style="thin">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164" fontId="2" fillId="0" borderId="0" applyFont="0" applyFill="0" applyBorder="0" applyAlignment="0" applyProtection="0"/>
  </cellStyleXfs>
  <cellXfs count="80">
    <xf numFmtId="0" fontId="0" fillId="0" borderId="0" xfId="0"/>
    <xf numFmtId="0" fontId="1" fillId="0" borderId="0" xfId="0" applyFont="1" applyFill="1" applyBorder="1"/>
    <xf numFmtId="0" fontId="3" fillId="0" borderId="0" xfId="0" applyFont="1" applyFill="1" applyBorder="1" applyAlignment="1">
      <alignment horizontal="center"/>
    </xf>
    <xf numFmtId="0" fontId="3" fillId="4" borderId="0" xfId="0" applyFont="1" applyFill="1" applyBorder="1"/>
    <xf numFmtId="0" fontId="3" fillId="3" borderId="0" xfId="0" applyFont="1" applyFill="1" applyBorder="1"/>
    <xf numFmtId="0" fontId="3" fillId="0" borderId="0" xfId="0" applyFont="1" applyFill="1" applyBorder="1"/>
    <xf numFmtId="0" fontId="3" fillId="5" borderId="0" xfId="0" applyFont="1" applyFill="1" applyBorder="1"/>
    <xf numFmtId="0" fontId="3" fillId="2" borderId="0" xfId="0" applyFont="1" applyFill="1" applyBorder="1" applyAlignment="1">
      <alignment wrapText="1"/>
    </xf>
    <xf numFmtId="0" fontId="3" fillId="2" borderId="0" xfId="0" applyFont="1" applyFill="1" applyBorder="1"/>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4"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16"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16" fontId="5" fillId="2" borderId="6"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165" fontId="5" fillId="2" borderId="6"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0" xfId="0" applyFont="1" applyFill="1" applyBorder="1" applyAlignment="1">
      <alignment horizontal="center" vertical="center" wrapText="1"/>
    </xf>
    <xf numFmtId="0" fontId="1" fillId="0" borderId="1" xfId="0" applyFont="1" applyFill="1" applyBorder="1"/>
    <xf numFmtId="0" fontId="4" fillId="2" borderId="0"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2" borderId="10" xfId="0" applyNumberFormat="1" applyFont="1" applyFill="1" applyBorder="1" applyAlignment="1">
      <alignment horizontal="center" vertical="center" wrapText="1"/>
    </xf>
    <xf numFmtId="164" fontId="5" fillId="2" borderId="1" xfId="1"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6" borderId="17"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2" borderId="18" xfId="0" applyFont="1" applyFill="1" applyBorder="1" applyAlignment="1">
      <alignment horizontal="center" vertical="center"/>
    </xf>
    <xf numFmtId="0" fontId="1" fillId="2" borderId="0" xfId="0" applyFont="1" applyFill="1" applyBorder="1"/>
    <xf numFmtId="0" fontId="1" fillId="2" borderId="0" xfId="0" applyFont="1" applyFill="1" applyBorder="1" applyAlignment="1">
      <alignment wrapText="1"/>
    </xf>
    <xf numFmtId="0" fontId="3" fillId="2" borderId="0" xfId="0" applyFont="1" applyFill="1" applyBorder="1" applyAlignment="1">
      <alignment horizontal="center" wrapText="1"/>
    </xf>
    <xf numFmtId="0" fontId="3" fillId="2" borderId="0" xfId="0" applyFont="1" applyFill="1" applyBorder="1" applyAlignment="1">
      <alignment horizontal="center"/>
    </xf>
    <xf numFmtId="0" fontId="1" fillId="2" borderId="1" xfId="0" applyFont="1" applyFill="1" applyBorder="1"/>
    <xf numFmtId="0" fontId="5"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Border="1" applyAlignment="1">
      <alignment wrapText="1"/>
    </xf>
    <xf numFmtId="0" fontId="7" fillId="2" borderId="0" xfId="0" applyFont="1" applyFill="1" applyBorder="1"/>
    <xf numFmtId="0" fontId="7" fillId="0" borderId="0" xfId="0" applyFont="1" applyFill="1" applyBorder="1"/>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4" fontId="5" fillId="2" borderId="1" xfId="0" applyNumberFormat="1" applyFont="1" applyFill="1" applyBorder="1" applyAlignment="1">
      <alignment horizontal="center" vertical="center"/>
    </xf>
    <xf numFmtId="0" fontId="5" fillId="2" borderId="11" xfId="0"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Alignment="1">
      <alignment horizontal="center" wrapText="1"/>
    </xf>
    <xf numFmtId="0" fontId="5" fillId="6"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AP82"/>
  <sheetViews>
    <sheetView tabSelected="1" zoomScale="80" zoomScaleNormal="80" zoomScaleSheetLayoutView="80" workbookViewId="0">
      <pane xSplit="1" ySplit="8" topLeftCell="H9" activePane="bottomRight" state="frozen"/>
      <selection pane="topRight" activeCell="B1" sqref="B1"/>
      <selection pane="bottomLeft" activeCell="A10" sqref="A10"/>
      <selection pane="bottomRight" activeCell="U11" sqref="U11"/>
    </sheetView>
  </sheetViews>
  <sheetFormatPr defaultColWidth="9.140625" defaultRowHeight="18"/>
  <cols>
    <col min="1" max="1" width="10.85546875" style="10" bestFit="1" customWidth="1"/>
    <col min="2" max="2" width="59.42578125" style="10" customWidth="1"/>
    <col min="3" max="3" width="61.28515625" style="10" customWidth="1"/>
    <col min="4" max="4" width="31.28515625" style="10" customWidth="1"/>
    <col min="5" max="6" width="25.28515625" style="10" customWidth="1"/>
    <col min="7" max="7" width="20.7109375" style="10" customWidth="1"/>
    <col min="8" max="8" width="18.28515625" style="10" customWidth="1"/>
    <col min="9" max="9" width="14.140625" style="10" customWidth="1"/>
    <col min="10" max="10" width="15" style="10" customWidth="1"/>
    <col min="11" max="11" width="20.42578125" style="10" customWidth="1"/>
    <col min="12" max="12" width="9.140625" style="9"/>
    <col min="13" max="42" width="9.140625" style="37"/>
    <col min="43" max="16384" width="9.140625" style="1"/>
  </cols>
  <sheetData>
    <row r="1" spans="1:42" ht="34.5" customHeight="1">
      <c r="F1" s="62"/>
      <c r="G1" s="62"/>
      <c r="H1" s="62"/>
      <c r="I1" s="62"/>
      <c r="J1" s="73" t="s">
        <v>260</v>
      </c>
      <c r="K1" s="73"/>
    </row>
    <row r="2" spans="1:42" s="5" customFormat="1" ht="47.25" customHeight="1">
      <c r="A2" s="10"/>
      <c r="B2" s="10"/>
      <c r="C2" s="10"/>
      <c r="D2" s="10"/>
      <c r="E2" s="10"/>
      <c r="F2" s="10"/>
      <c r="G2" s="10"/>
      <c r="H2" s="10"/>
      <c r="I2" s="10"/>
      <c r="J2" s="73" t="s">
        <v>254</v>
      </c>
      <c r="K2" s="73"/>
      <c r="L2" s="9"/>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row>
    <row r="3" spans="1:42" s="5" customFormat="1" ht="18" customHeight="1">
      <c r="A3" s="10"/>
      <c r="B3" s="10"/>
      <c r="C3" s="10"/>
      <c r="D3" s="42"/>
      <c r="E3" s="42"/>
      <c r="F3" s="62"/>
      <c r="G3" s="62"/>
      <c r="H3" s="62"/>
      <c r="I3" s="62"/>
      <c r="J3" s="62"/>
      <c r="K3" s="62"/>
      <c r="L3" s="42"/>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row>
    <row r="4" spans="1:42" s="5" customFormat="1" ht="18.75">
      <c r="A4" s="10"/>
      <c r="B4" s="10"/>
      <c r="C4" s="10"/>
      <c r="D4" s="10"/>
      <c r="E4" s="10"/>
      <c r="F4" s="10"/>
      <c r="G4" s="10"/>
      <c r="H4" s="10"/>
      <c r="I4" s="10"/>
      <c r="J4" s="10"/>
      <c r="K4" s="10"/>
      <c r="L4" s="9"/>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spans="1:42" s="5" customFormat="1" ht="18.75">
      <c r="A5" s="74" t="s">
        <v>253</v>
      </c>
      <c r="B5" s="74"/>
      <c r="C5" s="74"/>
      <c r="D5" s="74"/>
      <c r="E5" s="74"/>
      <c r="F5" s="74"/>
      <c r="G5" s="74"/>
      <c r="H5" s="74"/>
      <c r="I5" s="74"/>
      <c r="J5" s="74"/>
      <c r="K5" s="42"/>
      <c r="L5" s="26"/>
      <c r="M5" s="7"/>
      <c r="N5" s="7"/>
      <c r="O5" s="8"/>
      <c r="P5" s="8"/>
      <c r="Q5" s="8"/>
      <c r="R5" s="8"/>
      <c r="S5" s="8"/>
      <c r="T5" s="8"/>
      <c r="U5" s="8"/>
      <c r="V5" s="8"/>
      <c r="W5" s="8"/>
      <c r="X5" s="8"/>
      <c r="Y5" s="8"/>
      <c r="Z5" s="8"/>
      <c r="AA5" s="8"/>
      <c r="AB5" s="8"/>
      <c r="AC5" s="8"/>
      <c r="AD5" s="8"/>
      <c r="AE5" s="8"/>
      <c r="AF5" s="8"/>
      <c r="AG5" s="8"/>
      <c r="AH5" s="8"/>
      <c r="AI5" s="8"/>
      <c r="AJ5" s="8"/>
      <c r="AK5" s="8"/>
      <c r="AL5" s="8"/>
      <c r="AM5" s="8"/>
      <c r="AN5" s="8"/>
      <c r="AO5" s="8"/>
      <c r="AP5" s="8"/>
    </row>
    <row r="6" spans="1:42">
      <c r="A6" s="42"/>
      <c r="B6" s="42"/>
      <c r="C6" s="42"/>
      <c r="D6" s="42"/>
      <c r="E6" s="42"/>
      <c r="F6" s="42"/>
      <c r="G6" s="42"/>
      <c r="H6" s="42"/>
      <c r="I6" s="42"/>
      <c r="J6" s="42"/>
      <c r="K6" s="42"/>
      <c r="L6" s="26"/>
      <c r="M6" s="38"/>
      <c r="N6" s="38"/>
    </row>
    <row r="7" spans="1:42" s="2" customFormat="1" ht="18.75">
      <c r="A7" s="43" t="s">
        <v>0</v>
      </c>
      <c r="B7" s="43" t="s">
        <v>4</v>
      </c>
      <c r="C7" s="43" t="s">
        <v>5</v>
      </c>
      <c r="D7" s="43" t="s">
        <v>97</v>
      </c>
      <c r="E7" s="43" t="s">
        <v>1</v>
      </c>
      <c r="F7" s="43" t="s">
        <v>2</v>
      </c>
      <c r="G7" s="43" t="s">
        <v>3</v>
      </c>
      <c r="H7" s="66" t="s">
        <v>98</v>
      </c>
      <c r="I7" s="67"/>
      <c r="J7" s="67"/>
      <c r="K7" s="68"/>
      <c r="L7" s="26"/>
      <c r="M7" s="39"/>
      <c r="N7" s="39"/>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row>
    <row r="8" spans="1:42">
      <c r="A8" s="43"/>
      <c r="B8" s="43"/>
      <c r="C8" s="43"/>
      <c r="D8" s="43"/>
      <c r="E8" s="43"/>
      <c r="F8" s="43"/>
      <c r="G8" s="43"/>
      <c r="H8" s="43" t="s">
        <v>99</v>
      </c>
      <c r="I8" s="43" t="s">
        <v>100</v>
      </c>
      <c r="J8" s="43" t="s">
        <v>101</v>
      </c>
      <c r="K8" s="55" t="s">
        <v>255</v>
      </c>
      <c r="L8" s="26"/>
      <c r="M8" s="38"/>
      <c r="N8" s="38"/>
    </row>
    <row r="9" spans="1:42">
      <c r="A9" s="43"/>
      <c r="B9" s="66" t="s">
        <v>105</v>
      </c>
      <c r="C9" s="67"/>
      <c r="D9" s="67"/>
      <c r="E9" s="67"/>
      <c r="F9" s="67"/>
      <c r="G9" s="68"/>
      <c r="H9" s="11">
        <f>H10+H23</f>
        <v>40118.892999999996</v>
      </c>
      <c r="I9" s="11">
        <f>I10+I23</f>
        <v>42578.8</v>
      </c>
      <c r="J9" s="11">
        <f>J10+J23</f>
        <v>23251.4</v>
      </c>
      <c r="K9" s="11">
        <f>K10+K23</f>
        <v>105949.09299999999</v>
      </c>
      <c r="L9" s="26"/>
      <c r="M9" s="38"/>
      <c r="N9" s="38"/>
    </row>
    <row r="10" spans="1:42" s="3" customFormat="1" ht="36" customHeight="1">
      <c r="A10" s="43" t="s">
        <v>6</v>
      </c>
      <c r="B10" s="66" t="s">
        <v>33</v>
      </c>
      <c r="C10" s="67"/>
      <c r="D10" s="67"/>
      <c r="E10" s="67"/>
      <c r="F10" s="67"/>
      <c r="G10" s="68"/>
      <c r="H10" s="11">
        <f>H11+H12+H13+H14+H19+H21</f>
        <v>8760</v>
      </c>
      <c r="I10" s="11">
        <f>I11+I12+I13+I14+I19+I21</f>
        <v>6893</v>
      </c>
      <c r="J10" s="11">
        <f>J11+J12+J13+J14+J19+J21</f>
        <v>5000</v>
      </c>
      <c r="K10" s="11">
        <f>K11+K12+K13+K14+K19+K21</f>
        <v>20653</v>
      </c>
      <c r="L10" s="26"/>
      <c r="M10" s="7"/>
      <c r="N10" s="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row>
    <row r="11" spans="1:42" s="8" customFormat="1" ht="195" customHeight="1">
      <c r="A11" s="43" t="s">
        <v>7</v>
      </c>
      <c r="B11" s="43" t="s">
        <v>122</v>
      </c>
      <c r="C11" s="12" t="s">
        <v>121</v>
      </c>
      <c r="D11" s="43" t="s">
        <v>134</v>
      </c>
      <c r="E11" s="43" t="s">
        <v>39</v>
      </c>
      <c r="F11" s="43" t="s">
        <v>8</v>
      </c>
      <c r="G11" s="43" t="s">
        <v>9</v>
      </c>
      <c r="H11" s="11">
        <v>1500</v>
      </c>
      <c r="I11" s="11">
        <v>1000</v>
      </c>
      <c r="J11" s="11">
        <v>1000</v>
      </c>
      <c r="K11" s="11">
        <f>H11+I11+J11</f>
        <v>3500</v>
      </c>
      <c r="L11" s="26"/>
      <c r="M11" s="7"/>
      <c r="N11" s="7"/>
    </row>
    <row r="12" spans="1:42" s="8" customFormat="1" ht="267.75" customHeight="1">
      <c r="A12" s="27" t="s">
        <v>23</v>
      </c>
      <c r="B12" s="10" t="s">
        <v>123</v>
      </c>
      <c r="C12" s="43" t="s">
        <v>41</v>
      </c>
      <c r="D12" s="43" t="s">
        <v>134</v>
      </c>
      <c r="E12" s="43" t="s">
        <v>112</v>
      </c>
      <c r="F12" s="43" t="s">
        <v>8</v>
      </c>
      <c r="G12" s="43" t="s">
        <v>9</v>
      </c>
      <c r="H12" s="13">
        <v>500</v>
      </c>
      <c r="I12" s="43">
        <v>500</v>
      </c>
      <c r="J12" s="43">
        <v>500</v>
      </c>
      <c r="K12" s="11">
        <f t="shared" ref="K12:K71" si="0">H12+I12+J12</f>
        <v>1500</v>
      </c>
      <c r="L12" s="26"/>
      <c r="M12" s="7"/>
      <c r="N12" s="7"/>
    </row>
    <row r="13" spans="1:42" s="4" customFormat="1" ht="225.75" customHeight="1">
      <c r="A13" s="15" t="s">
        <v>27</v>
      </c>
      <c r="B13" s="10" t="s">
        <v>124</v>
      </c>
      <c r="C13" s="43" t="s">
        <v>40</v>
      </c>
      <c r="D13" s="43" t="s">
        <v>176</v>
      </c>
      <c r="E13" s="43" t="s">
        <v>39</v>
      </c>
      <c r="F13" s="43" t="s">
        <v>8</v>
      </c>
      <c r="G13" s="43" t="s">
        <v>11</v>
      </c>
      <c r="H13" s="13">
        <v>0</v>
      </c>
      <c r="I13" s="43">
        <v>100</v>
      </c>
      <c r="J13" s="43">
        <v>100</v>
      </c>
      <c r="K13" s="11">
        <f t="shared" si="0"/>
        <v>200</v>
      </c>
      <c r="L13" s="26"/>
      <c r="M13" s="7"/>
      <c r="N13" s="7"/>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row>
    <row r="14" spans="1:42" s="4" customFormat="1" ht="48">
      <c r="A14" s="55" t="s">
        <v>32</v>
      </c>
      <c r="B14" s="66" t="s">
        <v>31</v>
      </c>
      <c r="C14" s="67"/>
      <c r="D14" s="67"/>
      <c r="E14" s="68"/>
      <c r="F14" s="43" t="s">
        <v>8</v>
      </c>
      <c r="G14" s="43" t="s">
        <v>13</v>
      </c>
      <c r="H14" s="11">
        <f>H15+H16+H17+H18</f>
        <v>4260</v>
      </c>
      <c r="I14" s="11">
        <f>I15+I16+I17+I18</f>
        <v>3293</v>
      </c>
      <c r="J14" s="11">
        <f>J15+J16+J17+J18</f>
        <v>1400</v>
      </c>
      <c r="K14" s="11">
        <f t="shared" si="0"/>
        <v>8953</v>
      </c>
      <c r="L14" s="26"/>
      <c r="M14" s="7"/>
      <c r="N14" s="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row>
    <row r="15" spans="1:42" s="5" customFormat="1" ht="48">
      <c r="A15" s="27" t="s">
        <v>256</v>
      </c>
      <c r="B15" s="43" t="s">
        <v>28</v>
      </c>
      <c r="C15" s="43" t="s">
        <v>29</v>
      </c>
      <c r="D15" s="43" t="s">
        <v>134</v>
      </c>
      <c r="E15" s="43" t="s">
        <v>212</v>
      </c>
      <c r="F15" s="43" t="s">
        <v>12</v>
      </c>
      <c r="G15" s="43" t="s">
        <v>13</v>
      </c>
      <c r="H15" s="43">
        <v>1900</v>
      </c>
      <c r="I15" s="43">
        <v>50</v>
      </c>
      <c r="J15" s="43">
        <v>50</v>
      </c>
      <c r="K15" s="11">
        <f t="shared" si="0"/>
        <v>2000</v>
      </c>
      <c r="L15" s="26"/>
      <c r="M15" s="7"/>
      <c r="N15" s="7"/>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row>
    <row r="16" spans="1:42" s="5" customFormat="1" ht="48">
      <c r="A16" s="16" t="s">
        <v>257</v>
      </c>
      <c r="B16" s="43" t="s">
        <v>31</v>
      </c>
      <c r="C16" s="43" t="s">
        <v>37</v>
      </c>
      <c r="D16" s="43" t="s">
        <v>134</v>
      </c>
      <c r="E16" s="43" t="s">
        <v>212</v>
      </c>
      <c r="F16" s="43" t="s">
        <v>12</v>
      </c>
      <c r="G16" s="43" t="s">
        <v>13</v>
      </c>
      <c r="H16" s="43">
        <v>60</v>
      </c>
      <c r="I16" s="43">
        <v>50</v>
      </c>
      <c r="J16" s="43">
        <v>50</v>
      </c>
      <c r="K16" s="11">
        <f t="shared" si="0"/>
        <v>160</v>
      </c>
      <c r="L16" s="26"/>
      <c r="M16" s="7"/>
      <c r="N16" s="7"/>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row>
    <row r="17" spans="1:42" s="8" customFormat="1" ht="48">
      <c r="A17" s="55" t="s">
        <v>258</v>
      </c>
      <c r="B17" s="43" t="s">
        <v>17</v>
      </c>
      <c r="C17" s="43" t="s">
        <v>18</v>
      </c>
      <c r="D17" s="43" t="s">
        <v>134</v>
      </c>
      <c r="E17" s="43" t="s">
        <v>212</v>
      </c>
      <c r="F17" s="43" t="s">
        <v>12</v>
      </c>
      <c r="G17" s="43" t="s">
        <v>13</v>
      </c>
      <c r="H17" s="43">
        <v>1800</v>
      </c>
      <c r="I17" s="43">
        <v>2693</v>
      </c>
      <c r="J17" s="43">
        <v>800</v>
      </c>
      <c r="K17" s="11">
        <f t="shared" si="0"/>
        <v>5293</v>
      </c>
      <c r="L17" s="26"/>
      <c r="M17" s="7"/>
      <c r="N17" s="7"/>
    </row>
    <row r="18" spans="1:42" s="8" customFormat="1" ht="48">
      <c r="A18" s="27" t="s">
        <v>259</v>
      </c>
      <c r="B18" s="43" t="s">
        <v>19</v>
      </c>
      <c r="C18" s="43" t="s">
        <v>36</v>
      </c>
      <c r="D18" s="43" t="s">
        <v>134</v>
      </c>
      <c r="E18" s="43" t="s">
        <v>212</v>
      </c>
      <c r="F18" s="43" t="s">
        <v>20</v>
      </c>
      <c r="G18" s="43" t="s">
        <v>13</v>
      </c>
      <c r="H18" s="43">
        <v>500</v>
      </c>
      <c r="I18" s="43">
        <v>500</v>
      </c>
      <c r="J18" s="43">
        <v>500</v>
      </c>
      <c r="K18" s="11">
        <f t="shared" si="0"/>
        <v>1500</v>
      </c>
      <c r="L18" s="26"/>
      <c r="M18" s="7"/>
      <c r="N18" s="7"/>
    </row>
    <row r="19" spans="1:42" s="4" customFormat="1" ht="48">
      <c r="A19" s="55" t="s">
        <v>38</v>
      </c>
      <c r="B19" s="66" t="s">
        <v>125</v>
      </c>
      <c r="C19" s="67"/>
      <c r="D19" s="67"/>
      <c r="E19" s="68"/>
      <c r="F19" s="43" t="s">
        <v>8</v>
      </c>
      <c r="G19" s="43"/>
      <c r="H19" s="13">
        <f>H20</f>
        <v>1000</v>
      </c>
      <c r="I19" s="13">
        <f t="shared" ref="I19:J19" si="1">I20</f>
        <v>500</v>
      </c>
      <c r="J19" s="13">
        <f t="shared" si="1"/>
        <v>500</v>
      </c>
      <c r="K19" s="11">
        <f t="shared" si="0"/>
        <v>2000</v>
      </c>
      <c r="L19" s="26"/>
      <c r="M19" s="7"/>
      <c r="N19" s="7"/>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row>
    <row r="20" spans="1:42" s="5" customFormat="1" ht="55.5" customHeight="1">
      <c r="A20" s="27" t="s">
        <v>126</v>
      </c>
      <c r="B20" s="43" t="s">
        <v>16</v>
      </c>
      <c r="C20" s="43" t="s">
        <v>102</v>
      </c>
      <c r="D20" s="43" t="s">
        <v>176</v>
      </c>
      <c r="E20" s="43" t="s">
        <v>212</v>
      </c>
      <c r="F20" s="43" t="s">
        <v>12</v>
      </c>
      <c r="G20" s="43" t="s">
        <v>13</v>
      </c>
      <c r="H20" s="13">
        <v>1000</v>
      </c>
      <c r="I20" s="13">
        <v>500</v>
      </c>
      <c r="J20" s="13">
        <v>500</v>
      </c>
      <c r="K20" s="11">
        <f t="shared" si="0"/>
        <v>2000</v>
      </c>
      <c r="L20" s="26"/>
      <c r="M20" s="7"/>
      <c r="N20" s="7"/>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row>
    <row r="21" spans="1:42" s="5" customFormat="1" ht="18.75">
      <c r="A21" s="27" t="s">
        <v>161</v>
      </c>
      <c r="B21" s="69" t="s">
        <v>162</v>
      </c>
      <c r="C21" s="70"/>
      <c r="D21" s="70"/>
      <c r="E21" s="71"/>
      <c r="F21" s="43"/>
      <c r="G21" s="43"/>
      <c r="H21" s="13">
        <f>H22</f>
        <v>1500</v>
      </c>
      <c r="I21" s="13">
        <f t="shared" ref="I21:J21" si="2">I22</f>
        <v>1500</v>
      </c>
      <c r="J21" s="13">
        <f t="shared" si="2"/>
        <v>1500</v>
      </c>
      <c r="K21" s="11">
        <f t="shared" si="0"/>
        <v>4500</v>
      </c>
      <c r="L21" s="26"/>
      <c r="M21" s="7"/>
      <c r="N21" s="7"/>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row>
    <row r="22" spans="1:42" s="5" customFormat="1" ht="59.25" customHeight="1">
      <c r="A22" s="27" t="s">
        <v>163</v>
      </c>
      <c r="B22" s="66" t="s">
        <v>165</v>
      </c>
      <c r="C22" s="68"/>
      <c r="D22" s="43" t="s">
        <v>134</v>
      </c>
      <c r="E22" s="43" t="s">
        <v>212</v>
      </c>
      <c r="F22" s="43" t="s">
        <v>164</v>
      </c>
      <c r="G22" s="43" t="s">
        <v>13</v>
      </c>
      <c r="H22" s="13">
        <v>1500</v>
      </c>
      <c r="I22" s="13">
        <v>1500</v>
      </c>
      <c r="J22" s="13">
        <v>1500</v>
      </c>
      <c r="K22" s="11">
        <f t="shared" si="0"/>
        <v>4500</v>
      </c>
      <c r="L22" s="26"/>
      <c r="M22" s="7"/>
      <c r="N22" s="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row>
    <row r="23" spans="1:42" s="3" customFormat="1" ht="18.75">
      <c r="A23" s="43" t="s">
        <v>22</v>
      </c>
      <c r="B23" s="72" t="s">
        <v>21</v>
      </c>
      <c r="C23" s="72"/>
      <c r="D23" s="72"/>
      <c r="E23" s="72"/>
      <c r="F23" s="72"/>
      <c r="G23" s="43" t="s">
        <v>9</v>
      </c>
      <c r="H23" s="11">
        <f>H24+H26+H38+H58+H62+H71+H81</f>
        <v>31358.892999999996</v>
      </c>
      <c r="I23" s="11">
        <f>I24+I26+I38+I58+I62+I71+I81</f>
        <v>35685.800000000003</v>
      </c>
      <c r="J23" s="11">
        <f>J24+J26+J38+J58+J62+J71+J81</f>
        <v>18251.400000000001</v>
      </c>
      <c r="K23" s="11">
        <f t="shared" si="0"/>
        <v>85296.092999999993</v>
      </c>
      <c r="L23" s="26"/>
      <c r="M23" s="7"/>
      <c r="N23" s="7"/>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row>
    <row r="24" spans="1:42" s="4" customFormat="1" ht="98.25" customHeight="1">
      <c r="A24" s="15" t="s">
        <v>60</v>
      </c>
      <c r="B24" s="66" t="s">
        <v>42</v>
      </c>
      <c r="C24" s="67"/>
      <c r="D24" s="67"/>
      <c r="E24" s="67"/>
      <c r="F24" s="68"/>
      <c r="G24" s="43" t="s">
        <v>13</v>
      </c>
      <c r="H24" s="13">
        <f>H25</f>
        <v>90</v>
      </c>
      <c r="I24" s="13">
        <f t="shared" ref="I24:J24" si="3">I25</f>
        <v>30</v>
      </c>
      <c r="J24" s="13">
        <f t="shared" si="3"/>
        <v>30</v>
      </c>
      <c r="K24" s="11">
        <f t="shared" si="0"/>
        <v>150</v>
      </c>
      <c r="L24" s="26"/>
      <c r="M24" s="7"/>
      <c r="N24" s="7"/>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row>
    <row r="25" spans="1:42" s="5" customFormat="1" ht="72" customHeight="1">
      <c r="A25" s="15" t="s">
        <v>61</v>
      </c>
      <c r="B25" s="43" t="s">
        <v>181</v>
      </c>
      <c r="C25" s="43" t="s">
        <v>111</v>
      </c>
      <c r="D25" s="43" t="s">
        <v>177</v>
      </c>
      <c r="E25" s="43" t="s">
        <v>43</v>
      </c>
      <c r="F25" s="43" t="s">
        <v>44</v>
      </c>
      <c r="G25" s="43" t="s">
        <v>13</v>
      </c>
      <c r="H25" s="13">
        <v>90</v>
      </c>
      <c r="I25" s="13">
        <v>30</v>
      </c>
      <c r="J25" s="13">
        <v>30</v>
      </c>
      <c r="K25" s="11">
        <f t="shared" si="0"/>
        <v>150</v>
      </c>
      <c r="L25" s="26"/>
      <c r="M25" s="7"/>
      <c r="N25" s="7"/>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row>
    <row r="26" spans="1:42" s="4" customFormat="1" ht="18.75" customHeight="1">
      <c r="A26" s="43" t="s">
        <v>62</v>
      </c>
      <c r="B26" s="63" t="s">
        <v>45</v>
      </c>
      <c r="C26" s="64"/>
      <c r="D26" s="64"/>
      <c r="E26" s="65"/>
      <c r="F26" s="43" t="s">
        <v>44</v>
      </c>
      <c r="G26" s="43" t="s">
        <v>13</v>
      </c>
      <c r="H26" s="13">
        <f>SUM(H27:H35)</f>
        <v>4392.1890000000003</v>
      </c>
      <c r="I26" s="13">
        <f>SUM(I27:I36)</f>
        <v>8105.4</v>
      </c>
      <c r="J26" s="13">
        <f t="shared" ref="J26" si="4">SUM(J27:J36)</f>
        <v>7522.2000000000007</v>
      </c>
      <c r="K26" s="11">
        <f t="shared" si="0"/>
        <v>20019.789000000001</v>
      </c>
      <c r="L26" s="26"/>
      <c r="M26" s="7"/>
      <c r="N26" s="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row>
    <row r="27" spans="1:42" s="4" customFormat="1" ht="129" customHeight="1">
      <c r="A27" s="16" t="s">
        <v>63</v>
      </c>
      <c r="B27" s="48" t="s">
        <v>127</v>
      </c>
      <c r="C27" s="48" t="s">
        <v>215</v>
      </c>
      <c r="D27" s="48" t="s">
        <v>132</v>
      </c>
      <c r="E27" s="43" t="s">
        <v>112</v>
      </c>
      <c r="F27" s="43" t="s">
        <v>44</v>
      </c>
      <c r="G27" s="43" t="s">
        <v>13</v>
      </c>
      <c r="H27" s="13">
        <f>1254.6+103.7</f>
        <v>1358.3</v>
      </c>
      <c r="I27" s="13">
        <v>713</v>
      </c>
      <c r="J27" s="13">
        <v>981</v>
      </c>
      <c r="K27" s="11">
        <f t="shared" si="0"/>
        <v>3052.3</v>
      </c>
      <c r="L27" s="26"/>
      <c r="M27" s="7"/>
      <c r="N27" s="7"/>
      <c r="O27" s="8"/>
      <c r="P27" s="8"/>
      <c r="Q27" s="8"/>
      <c r="R27" s="8"/>
      <c r="S27" s="8"/>
      <c r="T27" s="8"/>
      <c r="U27" s="8"/>
      <c r="V27" s="8"/>
      <c r="W27" s="8"/>
      <c r="X27" s="8"/>
      <c r="Y27" s="8"/>
      <c r="Z27" s="8"/>
      <c r="AA27" s="8"/>
    </row>
    <row r="28" spans="1:42" s="5" customFormat="1" ht="71.25" customHeight="1">
      <c r="A28" s="16" t="s">
        <v>64</v>
      </c>
      <c r="B28" s="48" t="s">
        <v>182</v>
      </c>
      <c r="C28" s="48" t="s">
        <v>183</v>
      </c>
      <c r="D28" s="48" t="s">
        <v>132</v>
      </c>
      <c r="E28" s="43" t="s">
        <v>112</v>
      </c>
      <c r="F28" s="43" t="s">
        <v>44</v>
      </c>
      <c r="G28" s="43" t="s">
        <v>13</v>
      </c>
      <c r="H28" s="13">
        <v>787</v>
      </c>
      <c r="I28" s="13">
        <v>707.3</v>
      </c>
      <c r="J28" s="13">
        <v>0</v>
      </c>
      <c r="K28" s="11">
        <f t="shared" si="0"/>
        <v>1494.3</v>
      </c>
      <c r="L28" s="26"/>
      <c r="M28" s="7"/>
      <c r="N28" s="7"/>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row>
    <row r="29" spans="1:42" s="5" customFormat="1" ht="81" customHeight="1">
      <c r="A29" s="16" t="s">
        <v>65</v>
      </c>
      <c r="B29" s="48" t="s">
        <v>128</v>
      </c>
      <c r="C29" s="48" t="s">
        <v>184</v>
      </c>
      <c r="D29" s="48" t="s">
        <v>132</v>
      </c>
      <c r="E29" s="43" t="s">
        <v>112</v>
      </c>
      <c r="F29" s="43" t="s">
        <v>44</v>
      </c>
      <c r="G29" s="43" t="s">
        <v>13</v>
      </c>
      <c r="H29" s="12">
        <v>155</v>
      </c>
      <c r="I29" s="13">
        <v>273.7</v>
      </c>
      <c r="J29" s="13">
        <v>0</v>
      </c>
      <c r="K29" s="11">
        <f t="shared" si="0"/>
        <v>428.7</v>
      </c>
      <c r="L29" s="26"/>
      <c r="M29" s="7"/>
      <c r="N29" s="7"/>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row>
    <row r="30" spans="1:42" s="5" customFormat="1" ht="60" customHeight="1">
      <c r="A30" s="16" t="s">
        <v>66</v>
      </c>
      <c r="B30" s="49" t="s">
        <v>186</v>
      </c>
      <c r="C30" s="48" t="s">
        <v>185</v>
      </c>
      <c r="D30" s="48" t="s">
        <v>132</v>
      </c>
      <c r="E30" s="43" t="s">
        <v>112</v>
      </c>
      <c r="F30" s="43" t="s">
        <v>44</v>
      </c>
      <c r="G30" s="43" t="s">
        <v>13</v>
      </c>
      <c r="H30" s="13">
        <v>671.2</v>
      </c>
      <c r="I30" s="13">
        <v>1424.1</v>
      </c>
      <c r="J30" s="13">
        <v>1767</v>
      </c>
      <c r="K30" s="11">
        <f t="shared" si="0"/>
        <v>3862.3</v>
      </c>
      <c r="L30" s="26"/>
      <c r="M30" s="7"/>
      <c r="N30" s="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row>
    <row r="31" spans="1:42" s="5" customFormat="1" ht="57" customHeight="1">
      <c r="A31" s="16" t="s">
        <v>67</v>
      </c>
      <c r="B31" s="14" t="s">
        <v>187</v>
      </c>
      <c r="C31" s="50" t="s">
        <v>188</v>
      </c>
      <c r="D31" s="48" t="s">
        <v>132</v>
      </c>
      <c r="E31" s="43" t="s">
        <v>112</v>
      </c>
      <c r="F31" s="43" t="s">
        <v>44</v>
      </c>
      <c r="G31" s="43" t="s">
        <v>13</v>
      </c>
      <c r="H31" s="51">
        <v>203.1</v>
      </c>
      <c r="I31" s="13">
        <v>585.20000000000005</v>
      </c>
      <c r="J31" s="13">
        <v>941.3</v>
      </c>
      <c r="K31" s="11">
        <f t="shared" si="0"/>
        <v>1729.6</v>
      </c>
      <c r="L31" s="26"/>
      <c r="M31" s="7"/>
      <c r="N31" s="7"/>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row>
    <row r="32" spans="1:42" s="4" customFormat="1" ht="84" customHeight="1">
      <c r="A32" s="16" t="s">
        <v>189</v>
      </c>
      <c r="B32" s="33" t="s">
        <v>131</v>
      </c>
      <c r="C32" s="52" t="s">
        <v>249</v>
      </c>
      <c r="D32" s="49" t="s">
        <v>132</v>
      </c>
      <c r="E32" s="43" t="s">
        <v>112</v>
      </c>
      <c r="F32" s="43" t="s">
        <v>44</v>
      </c>
      <c r="G32" s="43" t="s">
        <v>13</v>
      </c>
      <c r="H32" s="51">
        <v>291.5</v>
      </c>
      <c r="I32" s="13">
        <f>348.6+534.6</f>
        <v>883.2</v>
      </c>
      <c r="J32" s="13">
        <f>939.2+1199.2</f>
        <v>2138.4</v>
      </c>
      <c r="K32" s="11">
        <f t="shared" si="0"/>
        <v>3313.1000000000004</v>
      </c>
      <c r="L32" s="26"/>
      <c r="M32" s="7"/>
      <c r="N32" s="7"/>
      <c r="O32" s="8"/>
      <c r="P32" s="8"/>
      <c r="Q32" s="8"/>
      <c r="R32" s="8"/>
      <c r="S32" s="8"/>
      <c r="T32" s="8"/>
      <c r="U32" s="8"/>
      <c r="V32" s="8"/>
      <c r="W32" s="8"/>
      <c r="X32" s="8"/>
      <c r="Y32" s="8"/>
      <c r="Z32" s="8"/>
      <c r="AA32" s="8"/>
    </row>
    <row r="33" spans="1:42" s="5" customFormat="1" ht="54.75" customHeight="1">
      <c r="A33" s="53" t="s">
        <v>190</v>
      </c>
      <c r="B33" s="12" t="s">
        <v>191</v>
      </c>
      <c r="C33" s="43" t="s">
        <v>192</v>
      </c>
      <c r="D33" s="43" t="s">
        <v>132</v>
      </c>
      <c r="E33" s="24" t="s">
        <v>112</v>
      </c>
      <c r="F33" s="24" t="s">
        <v>44</v>
      </c>
      <c r="G33" s="43" t="s">
        <v>13</v>
      </c>
      <c r="H33" s="51">
        <v>890.9</v>
      </c>
      <c r="I33" s="13">
        <v>2826.2</v>
      </c>
      <c r="J33" s="13">
        <v>0</v>
      </c>
      <c r="K33" s="11">
        <f t="shared" si="0"/>
        <v>3717.1</v>
      </c>
      <c r="L33" s="26"/>
      <c r="M33" s="7"/>
      <c r="N33" s="7"/>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row>
    <row r="34" spans="1:42" s="5" customFormat="1" ht="54.75" customHeight="1">
      <c r="A34" s="53" t="s">
        <v>197</v>
      </c>
      <c r="B34" s="14" t="s">
        <v>135</v>
      </c>
      <c r="C34" s="60" t="s">
        <v>226</v>
      </c>
      <c r="D34" s="43" t="s">
        <v>132</v>
      </c>
      <c r="E34" s="24" t="s">
        <v>112</v>
      </c>
      <c r="F34" s="24" t="s">
        <v>44</v>
      </c>
      <c r="G34" s="43" t="s">
        <v>13</v>
      </c>
      <c r="H34" s="51">
        <v>0</v>
      </c>
      <c r="I34" s="13">
        <v>0</v>
      </c>
      <c r="J34" s="13">
        <v>0</v>
      </c>
      <c r="K34" s="11">
        <f t="shared" si="0"/>
        <v>0</v>
      </c>
      <c r="L34" s="26"/>
      <c r="M34" s="7"/>
      <c r="N34" s="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row>
    <row r="35" spans="1:42" s="5" customFormat="1" ht="54.75" customHeight="1">
      <c r="A35" s="16" t="s">
        <v>197</v>
      </c>
      <c r="B35" s="12" t="s">
        <v>198</v>
      </c>
      <c r="C35" s="43" t="s">
        <v>199</v>
      </c>
      <c r="D35" s="43" t="s">
        <v>200</v>
      </c>
      <c r="E35" s="43" t="s">
        <v>201</v>
      </c>
      <c r="F35" s="24" t="s">
        <v>44</v>
      </c>
      <c r="G35" s="43" t="s">
        <v>13</v>
      </c>
      <c r="H35" s="51">
        <v>35.189</v>
      </c>
      <c r="I35" s="13">
        <v>81.3</v>
      </c>
      <c r="J35" s="13">
        <v>98.8</v>
      </c>
      <c r="K35" s="11">
        <f t="shared" si="0"/>
        <v>215.28899999999999</v>
      </c>
      <c r="L35" s="26"/>
      <c r="M35" s="7"/>
      <c r="N35" s="7"/>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row>
    <row r="36" spans="1:42" s="4" customFormat="1" ht="54.75" customHeight="1">
      <c r="A36" s="16" t="s">
        <v>209</v>
      </c>
      <c r="B36" s="12" t="s">
        <v>210</v>
      </c>
      <c r="C36" s="43" t="s">
        <v>246</v>
      </c>
      <c r="D36" s="49" t="s">
        <v>132</v>
      </c>
      <c r="E36" s="24" t="s">
        <v>211</v>
      </c>
      <c r="F36" s="24" t="s">
        <v>44</v>
      </c>
      <c r="G36" s="24" t="s">
        <v>13</v>
      </c>
      <c r="H36" s="51">
        <v>0</v>
      </c>
      <c r="I36" s="13">
        <v>611.4</v>
      </c>
      <c r="J36" s="13">
        <v>1595.7</v>
      </c>
      <c r="K36" s="11">
        <f t="shared" si="0"/>
        <v>2207.1</v>
      </c>
      <c r="L36" s="26"/>
      <c r="M36" s="7"/>
      <c r="N36" s="7"/>
      <c r="O36" s="8"/>
      <c r="P36" s="8"/>
      <c r="Q36" s="8"/>
      <c r="R36" s="8"/>
      <c r="S36" s="8"/>
      <c r="T36" s="8"/>
      <c r="U36" s="8"/>
      <c r="V36" s="8"/>
      <c r="W36" s="8"/>
      <c r="X36" s="8"/>
      <c r="Y36" s="8"/>
      <c r="Z36" s="8"/>
      <c r="AA36" s="8"/>
    </row>
    <row r="37" spans="1:42" s="4" customFormat="1" ht="54.75" customHeight="1">
      <c r="A37" s="16" t="s">
        <v>245</v>
      </c>
      <c r="B37" s="49" t="s">
        <v>129</v>
      </c>
      <c r="C37" s="61" t="s">
        <v>244</v>
      </c>
      <c r="D37" s="49" t="s">
        <v>132</v>
      </c>
      <c r="E37" s="24" t="s">
        <v>211</v>
      </c>
      <c r="F37" s="24" t="s">
        <v>44</v>
      </c>
      <c r="G37" s="24" t="s">
        <v>13</v>
      </c>
      <c r="H37" s="51">
        <v>0</v>
      </c>
      <c r="I37" s="13">
        <v>0</v>
      </c>
      <c r="J37" s="13">
        <v>0</v>
      </c>
      <c r="K37" s="11">
        <f t="shared" si="0"/>
        <v>0</v>
      </c>
      <c r="L37" s="26"/>
      <c r="M37" s="7"/>
      <c r="N37" s="7"/>
      <c r="O37" s="8"/>
      <c r="P37" s="8"/>
      <c r="Q37" s="8"/>
      <c r="R37" s="8"/>
      <c r="S37" s="8"/>
      <c r="T37" s="8"/>
      <c r="U37" s="8"/>
      <c r="V37" s="8"/>
      <c r="W37" s="8"/>
      <c r="X37" s="8"/>
      <c r="Y37" s="8"/>
      <c r="Z37" s="8"/>
      <c r="AA37" s="8"/>
    </row>
    <row r="38" spans="1:42" s="4" customFormat="1" ht="67.5" customHeight="1">
      <c r="A38" s="43" t="s">
        <v>68</v>
      </c>
      <c r="B38" s="63" t="s">
        <v>46</v>
      </c>
      <c r="C38" s="64"/>
      <c r="D38" s="64"/>
      <c r="E38" s="64"/>
      <c r="F38" s="65"/>
      <c r="G38" s="43" t="s">
        <v>13</v>
      </c>
      <c r="H38" s="13">
        <f>SUM(H39:H56)</f>
        <v>17635.703999999998</v>
      </c>
      <c r="I38" s="13">
        <f>SUM(I41:I54)</f>
        <v>21443.200000000004</v>
      </c>
      <c r="J38" s="13">
        <f>SUM(J41:J54)</f>
        <v>6577.2000000000007</v>
      </c>
      <c r="K38" s="11">
        <f t="shared" si="0"/>
        <v>45656.104000000007</v>
      </c>
      <c r="L38" s="26"/>
      <c r="M38" s="7"/>
      <c r="N38" s="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row>
    <row r="39" spans="1:42" s="4" customFormat="1" ht="119.25" customHeight="1">
      <c r="A39" s="43" t="s">
        <v>69</v>
      </c>
      <c r="B39" s="48" t="s">
        <v>129</v>
      </c>
      <c r="C39" s="48" t="s">
        <v>243</v>
      </c>
      <c r="D39" s="48" t="s">
        <v>132</v>
      </c>
      <c r="E39" s="43" t="s">
        <v>112</v>
      </c>
      <c r="F39" s="43" t="s">
        <v>44</v>
      </c>
      <c r="G39" s="43" t="s">
        <v>13</v>
      </c>
      <c r="H39" s="12">
        <v>1262.2</v>
      </c>
      <c r="I39" s="13">
        <v>812.7</v>
      </c>
      <c r="J39" s="13">
        <v>1142.9000000000001</v>
      </c>
      <c r="K39" s="11">
        <f t="shared" si="0"/>
        <v>3217.8</v>
      </c>
      <c r="L39" s="26"/>
      <c r="M39" s="7"/>
      <c r="N39" s="7"/>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row>
    <row r="40" spans="1:42" s="4" customFormat="1" ht="276" customHeight="1">
      <c r="A40" s="43" t="s">
        <v>70</v>
      </c>
      <c r="B40" s="48" t="s">
        <v>130</v>
      </c>
      <c r="C40" s="48" t="s">
        <v>251</v>
      </c>
      <c r="D40" s="48" t="s">
        <v>132</v>
      </c>
      <c r="E40" s="43" t="s">
        <v>112</v>
      </c>
      <c r="F40" s="43" t="s">
        <v>44</v>
      </c>
      <c r="G40" s="43" t="s">
        <v>13</v>
      </c>
      <c r="H40" s="13">
        <f>541.7</f>
        <v>541.70000000000005</v>
      </c>
      <c r="I40" s="13">
        <v>793.7</v>
      </c>
      <c r="J40" s="13">
        <v>793.7</v>
      </c>
      <c r="K40" s="11">
        <f t="shared" si="0"/>
        <v>2129.1000000000004</v>
      </c>
      <c r="L40" s="26"/>
      <c r="M40" s="7"/>
      <c r="N40" s="7"/>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row>
    <row r="41" spans="1:42" s="5" customFormat="1" ht="146.25" customHeight="1">
      <c r="A41" s="15" t="s">
        <v>71</v>
      </c>
      <c r="B41" s="12" t="s">
        <v>47</v>
      </c>
      <c r="C41" s="48" t="s">
        <v>48</v>
      </c>
      <c r="D41" s="47" t="s">
        <v>178</v>
      </c>
      <c r="E41" s="43" t="s">
        <v>112</v>
      </c>
      <c r="F41" s="43" t="s">
        <v>44</v>
      </c>
      <c r="G41" s="43" t="s">
        <v>13</v>
      </c>
      <c r="H41" s="13">
        <v>650</v>
      </c>
      <c r="I41" s="13">
        <v>1219.0999999999999</v>
      </c>
      <c r="J41" s="13">
        <v>0</v>
      </c>
      <c r="K41" s="11">
        <f t="shared" si="0"/>
        <v>1869.1</v>
      </c>
      <c r="L41" s="26"/>
      <c r="M41" s="7"/>
      <c r="N41" s="7"/>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row>
    <row r="42" spans="1:42" s="5" customFormat="1" ht="207.75" customHeight="1">
      <c r="A42" s="15" t="s">
        <v>72</v>
      </c>
      <c r="B42" s="12" t="s">
        <v>103</v>
      </c>
      <c r="C42" s="48" t="s">
        <v>247</v>
      </c>
      <c r="D42" s="47" t="s">
        <v>176</v>
      </c>
      <c r="E42" s="43" t="s">
        <v>112</v>
      </c>
      <c r="F42" s="43" t="s">
        <v>44</v>
      </c>
      <c r="G42" s="43" t="s">
        <v>13</v>
      </c>
      <c r="H42" s="13">
        <v>9325.7039999999997</v>
      </c>
      <c r="I42" s="13">
        <v>13481.9</v>
      </c>
      <c r="J42" s="13">
        <v>0</v>
      </c>
      <c r="K42" s="11">
        <f t="shared" si="0"/>
        <v>22807.603999999999</v>
      </c>
      <c r="L42" s="26"/>
      <c r="M42" s="7"/>
      <c r="N42" s="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row>
    <row r="43" spans="1:42" s="5" customFormat="1" ht="84">
      <c r="A43" s="15" t="s">
        <v>73</v>
      </c>
      <c r="B43" s="12" t="s">
        <v>52</v>
      </c>
      <c r="C43" s="48" t="s">
        <v>228</v>
      </c>
      <c r="D43" s="48" t="s">
        <v>138</v>
      </c>
      <c r="E43" s="43" t="s">
        <v>112</v>
      </c>
      <c r="F43" s="43" t="s">
        <v>44</v>
      </c>
      <c r="G43" s="43" t="s">
        <v>13</v>
      </c>
      <c r="H43" s="13">
        <v>78.5</v>
      </c>
      <c r="I43" s="13">
        <v>47.6</v>
      </c>
      <c r="J43" s="13">
        <v>47.6</v>
      </c>
      <c r="K43" s="11">
        <f t="shared" si="0"/>
        <v>173.7</v>
      </c>
      <c r="L43" s="26"/>
      <c r="M43" s="7"/>
      <c r="N43" s="7"/>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row>
    <row r="44" spans="1:42" s="5" customFormat="1" ht="180">
      <c r="A44" s="15" t="s">
        <v>74</v>
      </c>
      <c r="B44" s="12" t="s">
        <v>53</v>
      </c>
      <c r="C44" s="48" t="s">
        <v>213</v>
      </c>
      <c r="D44" s="48" t="s">
        <v>138</v>
      </c>
      <c r="E44" s="43" t="s">
        <v>112</v>
      </c>
      <c r="F44" s="43" t="s">
        <v>44</v>
      </c>
      <c r="G44" s="43" t="s">
        <v>13</v>
      </c>
      <c r="H44" s="13">
        <f>148.9</f>
        <v>148.9</v>
      </c>
      <c r="I44" s="13">
        <v>469.9</v>
      </c>
      <c r="J44" s="13">
        <v>469.9</v>
      </c>
      <c r="K44" s="11">
        <f t="shared" si="0"/>
        <v>1088.6999999999998</v>
      </c>
      <c r="L44" s="26"/>
      <c r="M44" s="7"/>
      <c r="N44" s="7"/>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row>
    <row r="45" spans="1:42" s="5" customFormat="1" ht="297.60000000000002" customHeight="1">
      <c r="A45" s="15" t="s">
        <v>75</v>
      </c>
      <c r="B45" s="12" t="s">
        <v>54</v>
      </c>
      <c r="C45" s="48" t="s">
        <v>238</v>
      </c>
      <c r="D45" s="48" t="s">
        <v>138</v>
      </c>
      <c r="E45" s="43" t="s">
        <v>112</v>
      </c>
      <c r="F45" s="43" t="s">
        <v>44</v>
      </c>
      <c r="G45" s="43" t="s">
        <v>13</v>
      </c>
      <c r="H45" s="13">
        <f>1504.1</f>
        <v>1504.1</v>
      </c>
      <c r="I45" s="13">
        <v>1650.9</v>
      </c>
      <c r="J45" s="13">
        <v>1650.9</v>
      </c>
      <c r="K45" s="11">
        <f t="shared" si="0"/>
        <v>4805.8999999999996</v>
      </c>
      <c r="L45" s="26"/>
      <c r="M45" s="7"/>
      <c r="N45" s="7"/>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row>
    <row r="46" spans="1:42" s="46" customFormat="1" ht="264.75" customHeight="1">
      <c r="A46" s="15" t="s">
        <v>76</v>
      </c>
      <c r="B46" s="12" t="s">
        <v>55</v>
      </c>
      <c r="C46" s="48" t="s">
        <v>214</v>
      </c>
      <c r="D46" s="48" t="s">
        <v>138</v>
      </c>
      <c r="E46" s="43" t="s">
        <v>112</v>
      </c>
      <c r="F46" s="43" t="s">
        <v>44</v>
      </c>
      <c r="G46" s="43" t="s">
        <v>13</v>
      </c>
      <c r="H46" s="13">
        <f>515.4</f>
        <v>515.4</v>
      </c>
      <c r="I46" s="13">
        <f>444.5</f>
        <v>444.5</v>
      </c>
      <c r="J46" s="13">
        <f>444.5</f>
        <v>444.5</v>
      </c>
      <c r="K46" s="11">
        <f t="shared" si="0"/>
        <v>1404.4</v>
      </c>
      <c r="L46" s="42"/>
      <c r="M46" s="44"/>
      <c r="N46" s="44"/>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row>
    <row r="47" spans="1:42" s="5" customFormat="1" ht="185.25" customHeight="1">
      <c r="A47" s="15" t="s">
        <v>77</v>
      </c>
      <c r="B47" s="28" t="s">
        <v>56</v>
      </c>
      <c r="C47" s="52" t="s">
        <v>250</v>
      </c>
      <c r="D47" s="48" t="s">
        <v>138</v>
      </c>
      <c r="E47" s="43" t="s">
        <v>112</v>
      </c>
      <c r="F47" s="43" t="s">
        <v>44</v>
      </c>
      <c r="G47" s="43" t="s">
        <v>13</v>
      </c>
      <c r="H47" s="13">
        <f>441.8</f>
        <v>441.8</v>
      </c>
      <c r="I47" s="13">
        <v>1066.7</v>
      </c>
      <c r="J47" s="13">
        <v>1066.7</v>
      </c>
      <c r="K47" s="11">
        <f t="shared" si="0"/>
        <v>2575.1999999999998</v>
      </c>
      <c r="L47" s="26"/>
      <c r="M47" s="7"/>
      <c r="N47" s="7"/>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row>
    <row r="48" spans="1:42" s="5" customFormat="1" ht="132">
      <c r="A48" s="15" t="s">
        <v>78</v>
      </c>
      <c r="B48" s="14" t="s">
        <v>135</v>
      </c>
      <c r="C48" s="50" t="s">
        <v>225</v>
      </c>
      <c r="D48" s="48" t="s">
        <v>138</v>
      </c>
      <c r="E48" s="43" t="s">
        <v>112</v>
      </c>
      <c r="F48" s="43" t="s">
        <v>44</v>
      </c>
      <c r="G48" s="43" t="s">
        <v>13</v>
      </c>
      <c r="H48" s="13">
        <v>0</v>
      </c>
      <c r="I48" s="13">
        <v>114.3</v>
      </c>
      <c r="J48" s="13">
        <v>0</v>
      </c>
      <c r="K48" s="11">
        <f t="shared" si="0"/>
        <v>114.3</v>
      </c>
      <c r="L48" s="26"/>
      <c r="M48" s="7"/>
      <c r="N48" s="7"/>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row>
    <row r="49" spans="1:42" s="5" customFormat="1" ht="144" customHeight="1">
      <c r="A49" s="15" t="s">
        <v>79</v>
      </c>
      <c r="B49" s="14" t="s">
        <v>136</v>
      </c>
      <c r="C49" s="50" t="s">
        <v>241</v>
      </c>
      <c r="D49" s="48" t="s">
        <v>138</v>
      </c>
      <c r="E49" s="43" t="s">
        <v>112</v>
      </c>
      <c r="F49" s="43" t="s">
        <v>44</v>
      </c>
      <c r="G49" s="43" t="s">
        <v>13</v>
      </c>
      <c r="H49" s="13">
        <f>153.8+267.3</f>
        <v>421.1</v>
      </c>
      <c r="I49" s="13">
        <v>662.2</v>
      </c>
      <c r="J49" s="13">
        <v>713.1</v>
      </c>
      <c r="K49" s="11">
        <f t="shared" si="0"/>
        <v>1796.4</v>
      </c>
      <c r="L49" s="26"/>
      <c r="M49" s="7"/>
      <c r="N49" s="7"/>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row>
    <row r="50" spans="1:42" s="5" customFormat="1" ht="152.25" customHeight="1">
      <c r="A50" s="15" t="s">
        <v>80</v>
      </c>
      <c r="B50" s="14" t="s">
        <v>137</v>
      </c>
      <c r="C50" s="50" t="s">
        <v>248</v>
      </c>
      <c r="D50" s="48" t="s">
        <v>138</v>
      </c>
      <c r="E50" s="43" t="s">
        <v>112</v>
      </c>
      <c r="F50" s="43" t="s">
        <v>44</v>
      </c>
      <c r="G50" s="43" t="s">
        <v>13</v>
      </c>
      <c r="H50" s="13">
        <v>0</v>
      </c>
      <c r="I50" s="13">
        <v>533.4</v>
      </c>
      <c r="J50" s="13">
        <v>635</v>
      </c>
      <c r="K50" s="11">
        <f t="shared" si="0"/>
        <v>1168.4000000000001</v>
      </c>
      <c r="L50" s="26"/>
      <c r="M50" s="7"/>
      <c r="N50" s="7"/>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row>
    <row r="51" spans="1:42" s="5" customFormat="1" ht="106.5" customHeight="1">
      <c r="A51" s="15" t="s">
        <v>81</v>
      </c>
      <c r="B51" s="12" t="s">
        <v>57</v>
      </c>
      <c r="C51" s="48" t="s">
        <v>242</v>
      </c>
      <c r="D51" s="48" t="s">
        <v>138</v>
      </c>
      <c r="E51" s="43" t="s">
        <v>112</v>
      </c>
      <c r="F51" s="43" t="s">
        <v>44</v>
      </c>
      <c r="G51" s="43" t="s">
        <v>13</v>
      </c>
      <c r="H51" s="13">
        <f>441.8</f>
        <v>441.8</v>
      </c>
      <c r="I51" s="13">
        <v>1066.7</v>
      </c>
      <c r="J51" s="13">
        <v>1066.7</v>
      </c>
      <c r="K51" s="11">
        <f t="shared" si="0"/>
        <v>2575.1999999999998</v>
      </c>
      <c r="L51" s="26"/>
      <c r="M51" s="7"/>
      <c r="N51" s="7"/>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row>
    <row r="52" spans="1:42" s="5" customFormat="1" ht="108">
      <c r="A52" s="15" t="s">
        <v>82</v>
      </c>
      <c r="B52" s="12" t="s">
        <v>58</v>
      </c>
      <c r="C52" s="48" t="s">
        <v>240</v>
      </c>
      <c r="D52" s="48" t="s">
        <v>138</v>
      </c>
      <c r="E52" s="43" t="s">
        <v>112</v>
      </c>
      <c r="F52" s="43" t="s">
        <v>44</v>
      </c>
      <c r="G52" s="43" t="s">
        <v>13</v>
      </c>
      <c r="H52" s="13">
        <v>893.9</v>
      </c>
      <c r="I52" s="13">
        <v>482.8</v>
      </c>
      <c r="J52" s="13">
        <v>482.8</v>
      </c>
      <c r="K52" s="11">
        <f t="shared" si="0"/>
        <v>1859.5</v>
      </c>
      <c r="L52" s="26"/>
      <c r="M52" s="7"/>
      <c r="N52" s="7"/>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row>
    <row r="53" spans="1:42" s="5" customFormat="1" ht="90.75" customHeight="1">
      <c r="A53" s="15" t="s">
        <v>83</v>
      </c>
      <c r="B53" s="12" t="s">
        <v>204</v>
      </c>
      <c r="C53" s="48" t="s">
        <v>222</v>
      </c>
      <c r="D53" s="48" t="s">
        <v>138</v>
      </c>
      <c r="E53" s="43" t="s">
        <v>112</v>
      </c>
      <c r="F53" s="43" t="s">
        <v>44</v>
      </c>
      <c r="G53" s="43" t="s">
        <v>13</v>
      </c>
      <c r="H53" s="13">
        <v>366.6</v>
      </c>
      <c r="I53" s="13">
        <v>203.2</v>
      </c>
      <c r="J53" s="13">
        <v>0</v>
      </c>
      <c r="K53" s="11">
        <f t="shared" si="0"/>
        <v>569.79999999999995</v>
      </c>
      <c r="L53" s="26"/>
      <c r="M53" s="7"/>
      <c r="N53" s="7"/>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row>
    <row r="54" spans="1:42" s="5" customFormat="1" ht="116.25" customHeight="1">
      <c r="A54" s="15" t="s">
        <v>84</v>
      </c>
      <c r="B54" s="12" t="s">
        <v>237</v>
      </c>
      <c r="C54" s="48" t="s">
        <v>236</v>
      </c>
      <c r="D54" s="48" t="s">
        <v>138</v>
      </c>
      <c r="E54" s="43" t="s">
        <v>112</v>
      </c>
      <c r="F54" s="43" t="s">
        <v>44</v>
      </c>
      <c r="G54" s="43" t="s">
        <v>13</v>
      </c>
      <c r="H54" s="13">
        <v>925.8</v>
      </c>
      <c r="I54" s="13">
        <v>0</v>
      </c>
      <c r="J54" s="13">
        <v>0</v>
      </c>
      <c r="K54" s="11">
        <f t="shared" si="0"/>
        <v>925.8</v>
      </c>
      <c r="L54" s="26"/>
      <c r="M54" s="7"/>
      <c r="N54" s="7"/>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row>
    <row r="55" spans="1:42" s="5" customFormat="1" ht="132">
      <c r="A55" s="15" t="s">
        <v>85</v>
      </c>
      <c r="B55" s="36" t="s">
        <v>133</v>
      </c>
      <c r="C55" s="52" t="s">
        <v>224</v>
      </c>
      <c r="D55" s="49" t="s">
        <v>138</v>
      </c>
      <c r="E55" s="24" t="s">
        <v>112</v>
      </c>
      <c r="F55" s="43" t="s">
        <v>44</v>
      </c>
      <c r="G55" s="43" t="s">
        <v>13</v>
      </c>
      <c r="H55" s="13">
        <f>86.7</f>
        <v>86.7</v>
      </c>
      <c r="I55" s="13">
        <v>95.2</v>
      </c>
      <c r="J55" s="13">
        <v>95.2</v>
      </c>
      <c r="K55" s="11">
        <f t="shared" si="0"/>
        <v>277.10000000000002</v>
      </c>
      <c r="L55" s="26"/>
      <c r="M55" s="7"/>
      <c r="N55" s="7"/>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row>
    <row r="56" spans="1:42" s="5" customFormat="1" ht="93.75" customHeight="1">
      <c r="A56" s="15" t="s">
        <v>86</v>
      </c>
      <c r="B56" s="14" t="s">
        <v>193</v>
      </c>
      <c r="C56" s="43" t="s">
        <v>227</v>
      </c>
      <c r="D56" s="52" t="s">
        <v>138</v>
      </c>
      <c r="E56" s="24" t="s">
        <v>112</v>
      </c>
      <c r="F56" s="43" t="s">
        <v>44</v>
      </c>
      <c r="G56" s="43" t="s">
        <v>13</v>
      </c>
      <c r="H56" s="13">
        <f>31.5</f>
        <v>31.5</v>
      </c>
      <c r="I56" s="13">
        <v>190.5</v>
      </c>
      <c r="J56" s="13">
        <v>190.5</v>
      </c>
      <c r="K56" s="11">
        <f t="shared" si="0"/>
        <v>412.5</v>
      </c>
      <c r="L56" s="26"/>
      <c r="M56" s="7"/>
      <c r="N56" s="7"/>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row>
    <row r="57" spans="1:42" s="5" customFormat="1" ht="93.75" customHeight="1">
      <c r="A57" s="15" t="s">
        <v>230</v>
      </c>
      <c r="B57" s="14" t="s">
        <v>231</v>
      </c>
      <c r="C57" s="60" t="s">
        <v>229</v>
      </c>
      <c r="D57" s="43" t="s">
        <v>200</v>
      </c>
      <c r="E57" s="24" t="s">
        <v>112</v>
      </c>
      <c r="F57" s="43" t="s">
        <v>44</v>
      </c>
      <c r="G57" s="43" t="s">
        <v>13</v>
      </c>
      <c r="H57" s="13">
        <v>0</v>
      </c>
      <c r="I57" s="13">
        <v>0</v>
      </c>
      <c r="J57" s="13">
        <v>0</v>
      </c>
      <c r="K57" s="11">
        <f t="shared" si="0"/>
        <v>0</v>
      </c>
      <c r="L57" s="26"/>
      <c r="M57" s="7"/>
      <c r="N57" s="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row>
    <row r="58" spans="1:42" s="4" customFormat="1" ht="18.75" customHeight="1">
      <c r="A58" s="43" t="s">
        <v>87</v>
      </c>
      <c r="B58" s="66" t="s">
        <v>119</v>
      </c>
      <c r="C58" s="67"/>
      <c r="D58" s="67"/>
      <c r="E58" s="67"/>
      <c r="F58" s="68"/>
      <c r="G58" s="43" t="s">
        <v>13</v>
      </c>
      <c r="H58" s="17">
        <f>H59+H60+H61</f>
        <v>5114</v>
      </c>
      <c r="I58" s="17">
        <f>I59+I60+I61</f>
        <v>1985.2</v>
      </c>
      <c r="J58" s="17">
        <f t="shared" ref="J58" si="5">J59+J60+J61</f>
        <v>0</v>
      </c>
      <c r="K58" s="11">
        <f t="shared" si="0"/>
        <v>7099.2</v>
      </c>
      <c r="L58" s="26"/>
      <c r="M58" s="7"/>
      <c r="N58" s="7"/>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row>
    <row r="59" spans="1:42" s="5" customFormat="1" ht="156">
      <c r="A59" s="43" t="s">
        <v>88</v>
      </c>
      <c r="B59" s="43" t="s">
        <v>49</v>
      </c>
      <c r="C59" s="48" t="s">
        <v>202</v>
      </c>
      <c r="D59" s="48" t="s">
        <v>138</v>
      </c>
      <c r="E59" s="43" t="s">
        <v>112</v>
      </c>
      <c r="F59" s="43" t="s">
        <v>44</v>
      </c>
      <c r="G59" s="43" t="s">
        <v>13</v>
      </c>
      <c r="H59" s="17">
        <v>1697</v>
      </c>
      <c r="I59" s="11">
        <v>298</v>
      </c>
      <c r="J59" s="11">
        <v>0</v>
      </c>
      <c r="K59" s="11">
        <f t="shared" si="0"/>
        <v>1995</v>
      </c>
      <c r="L59" s="26"/>
      <c r="M59" s="7"/>
      <c r="N59" s="7"/>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row>
    <row r="60" spans="1:42" s="5" customFormat="1" ht="145.9" customHeight="1">
      <c r="A60" s="43" t="s">
        <v>89</v>
      </c>
      <c r="B60" s="43" t="s">
        <v>50</v>
      </c>
      <c r="C60" s="48" t="s">
        <v>216</v>
      </c>
      <c r="D60" s="48" t="s">
        <v>138</v>
      </c>
      <c r="E60" s="43" t="s">
        <v>112</v>
      </c>
      <c r="F60" s="43" t="s">
        <v>44</v>
      </c>
      <c r="G60" s="43" t="s">
        <v>13</v>
      </c>
      <c r="H60" s="17">
        <v>1831.2</v>
      </c>
      <c r="I60" s="11">
        <v>1310.5</v>
      </c>
      <c r="J60" s="11">
        <v>0</v>
      </c>
      <c r="K60" s="11">
        <f t="shared" si="0"/>
        <v>3141.7</v>
      </c>
      <c r="L60" s="26"/>
      <c r="M60" s="7"/>
      <c r="N60" s="7"/>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row>
    <row r="61" spans="1:42" s="5" customFormat="1" ht="86.25" customHeight="1">
      <c r="A61" s="43" t="s">
        <v>90</v>
      </c>
      <c r="B61" s="43" t="s">
        <v>51</v>
      </c>
      <c r="C61" s="48" t="s">
        <v>196</v>
      </c>
      <c r="D61" s="48" t="s">
        <v>138</v>
      </c>
      <c r="E61" s="43" t="s">
        <v>112</v>
      </c>
      <c r="F61" s="43" t="s">
        <v>44</v>
      </c>
      <c r="G61" s="43" t="s">
        <v>13</v>
      </c>
      <c r="H61" s="17">
        <v>1585.8</v>
      </c>
      <c r="I61" s="11">
        <v>376.7</v>
      </c>
      <c r="J61" s="11">
        <v>0</v>
      </c>
      <c r="K61" s="11">
        <f t="shared" si="0"/>
        <v>1962.5</v>
      </c>
      <c r="L61" s="26"/>
      <c r="M61" s="7"/>
      <c r="N61" s="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row>
    <row r="62" spans="1:42" s="4" customFormat="1" ht="86.25" customHeight="1">
      <c r="A62" s="15" t="s">
        <v>147</v>
      </c>
      <c r="B62" s="66" t="s">
        <v>118</v>
      </c>
      <c r="C62" s="67"/>
      <c r="D62" s="67"/>
      <c r="E62" s="67"/>
      <c r="F62" s="68"/>
      <c r="G62" s="43" t="s">
        <v>13</v>
      </c>
      <c r="H62" s="17">
        <f>SUM(H63:H70)</f>
        <v>2327</v>
      </c>
      <c r="I62" s="17">
        <f>SUM(I63:I70)</f>
        <v>3522</v>
      </c>
      <c r="J62" s="17">
        <f t="shared" ref="J62" si="6">SUM(J63:J70)</f>
        <v>3522</v>
      </c>
      <c r="K62" s="11">
        <f t="shared" si="0"/>
        <v>9371</v>
      </c>
      <c r="L62" s="26"/>
      <c r="M62" s="7"/>
      <c r="N62" s="7"/>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row>
    <row r="63" spans="1:42" s="5" customFormat="1" ht="87.75" customHeight="1">
      <c r="A63" s="15" t="s">
        <v>148</v>
      </c>
      <c r="B63" s="12" t="s">
        <v>91</v>
      </c>
      <c r="C63" s="12" t="s">
        <v>219</v>
      </c>
      <c r="D63" s="43" t="s">
        <v>179</v>
      </c>
      <c r="E63" s="43" t="s">
        <v>235</v>
      </c>
      <c r="F63" s="43" t="s">
        <v>44</v>
      </c>
      <c r="G63" s="43" t="s">
        <v>95</v>
      </c>
      <c r="H63" s="29">
        <v>0</v>
      </c>
      <c r="I63" s="29">
        <v>100</v>
      </c>
      <c r="J63" s="29">
        <v>100</v>
      </c>
      <c r="K63" s="11">
        <f t="shared" si="0"/>
        <v>200</v>
      </c>
      <c r="L63" s="26"/>
      <c r="M63" s="7"/>
      <c r="N63" s="7"/>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row>
    <row r="64" spans="1:42" s="5" customFormat="1" ht="37.5">
      <c r="A64" s="15" t="s">
        <v>149</v>
      </c>
      <c r="B64" s="12" t="s">
        <v>103</v>
      </c>
      <c r="C64" s="12" t="s">
        <v>96</v>
      </c>
      <c r="D64" s="56" t="s">
        <v>176</v>
      </c>
      <c r="E64" s="43" t="s">
        <v>235</v>
      </c>
      <c r="F64" s="43" t="s">
        <v>44</v>
      </c>
      <c r="G64" s="43" t="s">
        <v>95</v>
      </c>
      <c r="H64" s="29">
        <v>800</v>
      </c>
      <c r="I64" s="29">
        <v>800</v>
      </c>
      <c r="J64" s="29">
        <v>800</v>
      </c>
      <c r="K64" s="11">
        <f t="shared" si="0"/>
        <v>2400</v>
      </c>
      <c r="L64" s="26"/>
      <c r="M64" s="7"/>
      <c r="N64" s="7"/>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row>
    <row r="65" spans="1:42" s="5" customFormat="1" ht="105" customHeight="1">
      <c r="A65" s="15" t="s">
        <v>150</v>
      </c>
      <c r="B65" s="12" t="s">
        <v>92</v>
      </c>
      <c r="C65" s="12" t="s">
        <v>239</v>
      </c>
      <c r="D65" s="48" t="s">
        <v>138</v>
      </c>
      <c r="E65" s="43" t="s">
        <v>235</v>
      </c>
      <c r="F65" s="43" t="s">
        <v>44</v>
      </c>
      <c r="G65" s="43" t="s">
        <v>95</v>
      </c>
      <c r="H65" s="29">
        <v>0</v>
      </c>
      <c r="I65" s="29">
        <v>100</v>
      </c>
      <c r="J65" s="29">
        <v>100</v>
      </c>
      <c r="K65" s="11">
        <f t="shared" si="0"/>
        <v>200</v>
      </c>
      <c r="L65" s="26"/>
      <c r="M65" s="7"/>
      <c r="N65" s="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row>
    <row r="66" spans="1:42" s="5" customFormat="1" ht="98.25" customHeight="1">
      <c r="A66" s="15" t="s">
        <v>151</v>
      </c>
      <c r="B66" s="12" t="s">
        <v>217</v>
      </c>
      <c r="C66" s="12" t="s">
        <v>218</v>
      </c>
      <c r="D66" s="48" t="s">
        <v>138</v>
      </c>
      <c r="E66" s="43" t="s">
        <v>235</v>
      </c>
      <c r="F66" s="43" t="s">
        <v>44</v>
      </c>
      <c r="G66" s="43" t="s">
        <v>95</v>
      </c>
      <c r="H66" s="29">
        <v>0</v>
      </c>
      <c r="I66" s="29">
        <v>800</v>
      </c>
      <c r="J66" s="29">
        <v>800</v>
      </c>
      <c r="K66" s="11">
        <f t="shared" si="0"/>
        <v>1600</v>
      </c>
      <c r="L66" s="26"/>
      <c r="M66" s="7"/>
      <c r="N66" s="7"/>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row>
    <row r="67" spans="1:42" s="5" customFormat="1" ht="99" customHeight="1">
      <c r="A67" s="15" t="s">
        <v>152</v>
      </c>
      <c r="B67" s="12" t="s">
        <v>93</v>
      </c>
      <c r="C67" s="12" t="s">
        <v>221</v>
      </c>
      <c r="D67" s="48" t="s">
        <v>138</v>
      </c>
      <c r="E67" s="43" t="s">
        <v>235</v>
      </c>
      <c r="F67" s="43" t="s">
        <v>44</v>
      </c>
      <c r="G67" s="43" t="s">
        <v>95</v>
      </c>
      <c r="H67" s="29">
        <v>1500</v>
      </c>
      <c r="I67" s="29">
        <v>1500</v>
      </c>
      <c r="J67" s="29">
        <v>1500</v>
      </c>
      <c r="K67" s="11">
        <f t="shared" si="0"/>
        <v>4500</v>
      </c>
      <c r="L67" s="26"/>
      <c r="M67" s="7"/>
      <c r="N67" s="7"/>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row>
    <row r="68" spans="1:42" s="5" customFormat="1" ht="87.75" customHeight="1">
      <c r="A68" s="43" t="s">
        <v>153</v>
      </c>
      <c r="B68" s="43" t="s">
        <v>94</v>
      </c>
      <c r="C68" s="12" t="s">
        <v>220</v>
      </c>
      <c r="D68" s="48" t="s">
        <v>138</v>
      </c>
      <c r="E68" s="43" t="s">
        <v>235</v>
      </c>
      <c r="F68" s="43" t="s">
        <v>44</v>
      </c>
      <c r="G68" s="43" t="s">
        <v>95</v>
      </c>
      <c r="H68" s="17">
        <v>5</v>
      </c>
      <c r="I68" s="17">
        <v>150</v>
      </c>
      <c r="J68" s="17">
        <v>150</v>
      </c>
      <c r="K68" s="11">
        <f t="shared" si="0"/>
        <v>305</v>
      </c>
      <c r="L68" s="26"/>
      <c r="M68" s="7"/>
      <c r="N68" s="7"/>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row>
    <row r="69" spans="1:42" s="5" customFormat="1" ht="84.75" customHeight="1">
      <c r="A69" s="43" t="s">
        <v>194</v>
      </c>
      <c r="B69" s="12" t="s">
        <v>59</v>
      </c>
      <c r="C69" s="12" t="s">
        <v>223</v>
      </c>
      <c r="D69" s="48" t="s">
        <v>138</v>
      </c>
      <c r="E69" s="43" t="s">
        <v>235</v>
      </c>
      <c r="F69" s="43" t="s">
        <v>44</v>
      </c>
      <c r="G69" s="43" t="s">
        <v>95</v>
      </c>
      <c r="H69" s="17">
        <v>22</v>
      </c>
      <c r="I69" s="17">
        <v>22</v>
      </c>
      <c r="J69" s="17">
        <v>22</v>
      </c>
      <c r="K69" s="11">
        <f t="shared" si="0"/>
        <v>66</v>
      </c>
      <c r="L69" s="26"/>
      <c r="M69" s="7"/>
      <c r="N69" s="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row>
    <row r="70" spans="1:42" s="5" customFormat="1" ht="84.75" customHeight="1">
      <c r="A70" s="43" t="s">
        <v>233</v>
      </c>
      <c r="B70" s="12" t="s">
        <v>234</v>
      </c>
      <c r="C70" s="61" t="s">
        <v>232</v>
      </c>
      <c r="D70" s="48" t="s">
        <v>138</v>
      </c>
      <c r="E70" s="43" t="s">
        <v>235</v>
      </c>
      <c r="F70" s="43" t="s">
        <v>44</v>
      </c>
      <c r="G70" s="43" t="s">
        <v>95</v>
      </c>
      <c r="H70" s="17">
        <v>0</v>
      </c>
      <c r="I70" s="17">
        <v>50</v>
      </c>
      <c r="J70" s="17">
        <v>50</v>
      </c>
      <c r="K70" s="11">
        <f t="shared" si="0"/>
        <v>100</v>
      </c>
      <c r="L70" s="26"/>
      <c r="M70" s="7"/>
      <c r="N70" s="7"/>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row>
    <row r="71" spans="1:42" s="5" customFormat="1" ht="65.25" customHeight="1">
      <c r="A71" s="43" t="s">
        <v>154</v>
      </c>
      <c r="B71" s="43" t="s">
        <v>106</v>
      </c>
      <c r="C71" s="12" t="s">
        <v>107</v>
      </c>
      <c r="D71" s="43" t="s">
        <v>108</v>
      </c>
      <c r="E71" s="43" t="s">
        <v>110</v>
      </c>
      <c r="F71" s="43" t="s">
        <v>109</v>
      </c>
      <c r="G71" s="43" t="s">
        <v>95</v>
      </c>
      <c r="H71" s="17">
        <v>1300</v>
      </c>
      <c r="I71" s="17">
        <v>100</v>
      </c>
      <c r="J71" s="17">
        <v>100</v>
      </c>
      <c r="K71" s="11">
        <f t="shared" si="0"/>
        <v>1500</v>
      </c>
      <c r="L71" s="26"/>
      <c r="M71" s="7"/>
      <c r="N71" s="7"/>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row>
    <row r="72" spans="1:42" s="5" customFormat="1" ht="43.5" customHeight="1">
      <c r="A72" s="43" t="s">
        <v>159</v>
      </c>
      <c r="B72" s="69" t="s">
        <v>114</v>
      </c>
      <c r="C72" s="70"/>
      <c r="D72" s="70"/>
      <c r="E72" s="70"/>
      <c r="F72" s="70"/>
      <c r="G72" s="70"/>
      <c r="H72" s="70"/>
      <c r="I72" s="70"/>
      <c r="J72" s="70"/>
      <c r="K72" s="71"/>
      <c r="L72" s="26"/>
      <c r="M72" s="7"/>
      <c r="N72" s="7"/>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row>
    <row r="73" spans="1:42" s="5" customFormat="1" ht="165" customHeight="1" thickBot="1">
      <c r="A73" s="18" t="s">
        <v>14</v>
      </c>
      <c r="B73" s="54" t="s">
        <v>116</v>
      </c>
      <c r="C73" s="12" t="s">
        <v>113</v>
      </c>
      <c r="D73" s="43" t="s">
        <v>178</v>
      </c>
      <c r="E73" s="43" t="s">
        <v>252</v>
      </c>
      <c r="F73" s="43" t="s">
        <v>140</v>
      </c>
      <c r="G73" s="43" t="s">
        <v>34</v>
      </c>
      <c r="H73" s="12" t="s">
        <v>30</v>
      </c>
      <c r="I73" s="12" t="s">
        <v>30</v>
      </c>
      <c r="J73" s="12" t="s">
        <v>30</v>
      </c>
      <c r="K73" s="12" t="s">
        <v>30</v>
      </c>
      <c r="L73" s="26"/>
      <c r="M73" s="7"/>
      <c r="N73" s="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row>
    <row r="74" spans="1:42" s="5" customFormat="1" ht="167.25" customHeight="1" thickBot="1">
      <c r="A74" s="20" t="s">
        <v>15</v>
      </c>
      <c r="B74" s="54" t="s">
        <v>203</v>
      </c>
      <c r="C74" s="19" t="s">
        <v>117</v>
      </c>
      <c r="D74" s="43" t="s">
        <v>178</v>
      </c>
      <c r="E74" s="43" t="s">
        <v>139</v>
      </c>
      <c r="F74" s="43" t="s">
        <v>115</v>
      </c>
      <c r="G74" s="43" t="s">
        <v>34</v>
      </c>
      <c r="H74" s="21" t="s">
        <v>30</v>
      </c>
      <c r="I74" s="21" t="s">
        <v>35</v>
      </c>
      <c r="J74" s="21" t="s">
        <v>35</v>
      </c>
      <c r="K74" s="22" t="s">
        <v>30</v>
      </c>
      <c r="L74" s="26"/>
      <c r="M74" s="7"/>
      <c r="N74" s="7"/>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row>
    <row r="75" spans="1:42" s="6" customFormat="1" ht="54" customHeight="1">
      <c r="A75" s="43" t="s">
        <v>160</v>
      </c>
      <c r="B75" s="78" t="s">
        <v>24</v>
      </c>
      <c r="C75" s="62"/>
      <c r="D75" s="62"/>
      <c r="E75" s="62"/>
      <c r="F75" s="62"/>
      <c r="G75" s="62"/>
      <c r="H75" s="62"/>
      <c r="I75" s="62"/>
      <c r="J75" s="62"/>
      <c r="K75" s="79"/>
      <c r="L75" s="26"/>
      <c r="M75" s="7"/>
      <c r="N75" s="7"/>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row>
    <row r="76" spans="1:42" s="5" customFormat="1" ht="60">
      <c r="A76" s="15" t="s">
        <v>155</v>
      </c>
      <c r="B76" s="30" t="s">
        <v>25</v>
      </c>
      <c r="C76" s="30" t="s">
        <v>104</v>
      </c>
      <c r="D76" s="32" t="s">
        <v>141</v>
      </c>
      <c r="E76" s="32" t="s">
        <v>142</v>
      </c>
      <c r="F76" s="32" t="s">
        <v>34</v>
      </c>
      <c r="G76" s="43" t="s">
        <v>34</v>
      </c>
      <c r="H76" s="43" t="s">
        <v>10</v>
      </c>
      <c r="I76" s="43" t="s">
        <v>10</v>
      </c>
      <c r="J76" s="43" t="s">
        <v>10</v>
      </c>
      <c r="K76" s="43" t="s">
        <v>10</v>
      </c>
      <c r="L76" s="26"/>
      <c r="M76" s="7"/>
      <c r="N76" s="7"/>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row>
    <row r="77" spans="1:42" s="5" customFormat="1" ht="79.5" customHeight="1">
      <c r="A77" s="15" t="s">
        <v>156</v>
      </c>
      <c r="B77" s="30" t="s">
        <v>143</v>
      </c>
      <c r="C77" s="57" t="s">
        <v>120</v>
      </c>
      <c r="D77" s="35" t="s">
        <v>180</v>
      </c>
      <c r="E77" s="43" t="s">
        <v>144</v>
      </c>
      <c r="F77" s="35" t="s">
        <v>205</v>
      </c>
      <c r="G77" s="43" t="s">
        <v>26</v>
      </c>
      <c r="H77" s="43" t="s">
        <v>207</v>
      </c>
      <c r="I77" s="43">
        <v>0</v>
      </c>
      <c r="J77" s="43">
        <v>0</v>
      </c>
      <c r="K77" s="43">
        <v>0</v>
      </c>
      <c r="L77" s="26"/>
      <c r="M77" s="7"/>
      <c r="N77" s="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row>
    <row r="78" spans="1:42" ht="78" customHeight="1">
      <c r="A78" s="14" t="s">
        <v>157</v>
      </c>
      <c r="B78" s="30" t="s">
        <v>145</v>
      </c>
      <c r="C78" s="57" t="s">
        <v>120</v>
      </c>
      <c r="D78" s="35" t="s">
        <v>180</v>
      </c>
      <c r="E78" s="43" t="s">
        <v>144</v>
      </c>
      <c r="F78" s="35" t="s">
        <v>206</v>
      </c>
      <c r="G78" s="43" t="s">
        <v>26</v>
      </c>
      <c r="H78" s="30">
        <v>15</v>
      </c>
      <c r="I78" s="30">
        <v>15</v>
      </c>
      <c r="J78" s="30">
        <v>15</v>
      </c>
      <c r="K78" s="30">
        <f>H78+I78+J78</f>
        <v>45</v>
      </c>
    </row>
    <row r="79" spans="1:42" ht="71.25" customHeight="1">
      <c r="A79" s="33" t="s">
        <v>158</v>
      </c>
      <c r="B79" s="32" t="s">
        <v>146</v>
      </c>
      <c r="C79" s="34" t="s">
        <v>120</v>
      </c>
      <c r="D79" s="31" t="s">
        <v>180</v>
      </c>
      <c r="E79" s="58" t="s">
        <v>144</v>
      </c>
      <c r="F79" s="59" t="s">
        <v>205</v>
      </c>
      <c r="G79" s="24" t="s">
        <v>26</v>
      </c>
      <c r="H79" s="24" t="s">
        <v>208</v>
      </c>
      <c r="I79" s="24">
        <v>0</v>
      </c>
      <c r="J79" s="24">
        <v>0</v>
      </c>
      <c r="K79" s="24">
        <v>0</v>
      </c>
    </row>
    <row r="80" spans="1:42" s="25" customFormat="1">
      <c r="A80" s="14" t="s">
        <v>166</v>
      </c>
      <c r="B80" s="75" t="s">
        <v>168</v>
      </c>
      <c r="C80" s="76"/>
      <c r="D80" s="76"/>
      <c r="E80" s="76"/>
      <c r="F80" s="76"/>
      <c r="G80" s="76"/>
      <c r="H80" s="76"/>
      <c r="I80" s="76"/>
      <c r="J80" s="76"/>
      <c r="K80" s="77"/>
      <c r="L80" s="23"/>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row>
    <row r="81" spans="1:42" s="25" customFormat="1" ht="65.25" customHeight="1">
      <c r="A81" s="14" t="s">
        <v>167</v>
      </c>
      <c r="B81" s="43" t="s">
        <v>169</v>
      </c>
      <c r="C81" s="43" t="s">
        <v>195</v>
      </c>
      <c r="D81" s="43" t="s">
        <v>134</v>
      </c>
      <c r="E81" s="43" t="s">
        <v>112</v>
      </c>
      <c r="F81" s="35" t="s">
        <v>109</v>
      </c>
      <c r="G81" s="43" t="s">
        <v>170</v>
      </c>
      <c r="H81" s="43">
        <v>500</v>
      </c>
      <c r="I81" s="43">
        <v>500</v>
      </c>
      <c r="J81" s="43">
        <v>500</v>
      </c>
      <c r="K81" s="43">
        <f>H81+I81+J81</f>
        <v>1500</v>
      </c>
      <c r="L81" s="23"/>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row>
    <row r="82" spans="1:42" ht="94.5" customHeight="1">
      <c r="A82" s="14" t="s">
        <v>171</v>
      </c>
      <c r="B82" s="43" t="s">
        <v>172</v>
      </c>
      <c r="C82" s="43" t="s">
        <v>173</v>
      </c>
      <c r="D82" s="43" t="s">
        <v>134</v>
      </c>
      <c r="E82" s="43" t="s">
        <v>112</v>
      </c>
      <c r="F82" s="43" t="s">
        <v>174</v>
      </c>
      <c r="G82" s="43" t="s">
        <v>26</v>
      </c>
      <c r="H82" s="43" t="s">
        <v>175</v>
      </c>
      <c r="I82" s="43" t="s">
        <v>175</v>
      </c>
      <c r="J82" s="43" t="s">
        <v>175</v>
      </c>
      <c r="K82" s="43" t="s">
        <v>175</v>
      </c>
    </row>
  </sheetData>
  <mergeCells count="21">
    <mergeCell ref="B9:G9"/>
    <mergeCell ref="B80:K80"/>
    <mergeCell ref="B72:K72"/>
    <mergeCell ref="B75:K75"/>
    <mergeCell ref="B62:F62"/>
    <mergeCell ref="F1:I1"/>
    <mergeCell ref="B26:E26"/>
    <mergeCell ref="B58:F58"/>
    <mergeCell ref="B14:E14"/>
    <mergeCell ref="B19:E19"/>
    <mergeCell ref="B38:F38"/>
    <mergeCell ref="B24:F24"/>
    <mergeCell ref="B21:E21"/>
    <mergeCell ref="B22:C22"/>
    <mergeCell ref="F3:K3"/>
    <mergeCell ref="B23:F23"/>
    <mergeCell ref="J1:K1"/>
    <mergeCell ref="J2:K2"/>
    <mergeCell ref="A5:J5"/>
    <mergeCell ref="B10:G10"/>
    <mergeCell ref="H7:K7"/>
  </mergeCells>
  <pageMargins left="0.23622047244094491" right="0.23622047244094491" top="0.74803149606299213" bottom="0.74803149606299213" header="0.31496062992125984" footer="0.31496062992125984"/>
  <pageSetup paperSize="9" scale="47" fitToHeight="10" orientation="landscape" r:id="rId1"/>
  <rowBreaks count="1" manualBreakCount="1">
    <brk id="22" max="10"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2025</vt:lpstr>
      <vt:lpstr>Лист2</vt:lpstr>
      <vt:lpstr>Лист3</vt:lpstr>
      <vt:lpstr>'2025'!Область_печати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2026-05-25T09:37:41Z</dcterms:modified>
</cp:coreProperties>
</file>