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<sst xmlns="http://schemas.openxmlformats.org/spreadsheetml/2006/main" count="555" uniqueCount="74">
  <si>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</si>
  <si>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</si>
  <si>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</si>
  <si>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</si>
  <si>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</si>
  <si>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</si>
  <si>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</si>
  <si>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</si>
  <si>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</si>
  <si>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</si>
  <si>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</si>
  <si>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</si>
  <si>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</si>
  <si>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</si>
  <si>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</si>
  <si>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</si>
  <si>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</si>
  <si>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</si>
  <si>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</si>
  <si>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</si>
  <si>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</si>
  <si>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</si>
  <si>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</si>
  <si>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</si>
  <si>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</si>
  <si>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</si>
  <si>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</si>
  <si>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</si>
  <si>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</si>
  <si>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</si>
  <si>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</si>
  <si>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</si>
  <si>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</si>
  <si>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</si>
  <si>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</si>
  <si>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</si>
  <si>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</si>
  <si>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</si>
  <si>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</si>
  <si>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</si>
  <si>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</si>
  <si>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</si>
  <si>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</si>
  <si>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</si>
  <si>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</si>
  <si>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</si>
  <si>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</si>
  <si>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</si>
  <si>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</si>
  <si>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</si>
  <si>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</si>
  <si>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</si>
  <si>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</si>
  <si>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</si>
  <si>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</si>
  <si>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</si>
  <si>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</si>
  <si>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</si>
  <si>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</si>
  <si>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</si>
  <si>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</si>
  <si>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</si>
  <si>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</si>
  <si>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</si>
  <si>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Министерство финансов Республики Карелия</t>
  </si>
  <si>
    <t>Объем муниципального долга на 01.01.2024</t>
  </si>
  <si>
    <t>Муниципальный контракт №31аэф -23 от 30.10.2023г.</t>
  </si>
  <si>
    <t>Муниципальный контракт № 26аэф -23 от 17.07.2023г.</t>
  </si>
  <si>
    <t>на 01.05.2024г.</t>
  </si>
  <si>
    <t>Объем муниципального долга на 01.05.2024</t>
  </si>
  <si>
    <t>Объем задолженности по процентам на 01.05.2024</t>
  </si>
  <si>
    <t>24.01.2024, 16.02.2024,   20.03.2024,     16.04.2024</t>
  </si>
  <si>
    <t>Глава Пудожского муниципального района</t>
  </si>
  <si>
    <t>А.В. Зубов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</si>
</sst>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31">
      <selection activeCell="E50" sqref="E5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9" t="s">
        <v>55</v>
      </c>
      <c r="P1" s="150"/>
      <c r="Q1" s="150"/>
      <c r="R1" s="150"/>
      <c r="S1" s="150"/>
      <c r="T1" s="150"/>
    </row>
    <row r="2" spans="15:20" ht="26.25" customHeight="1">
      <c r="O2" s="150"/>
      <c r="P2" s="150"/>
      <c r="Q2" s="150"/>
      <c r="R2" s="150"/>
      <c r="S2" s="150"/>
      <c r="T2" s="150"/>
    </row>
    <row r="3" spans="1:17" ht="21.75" customHeight="1">
      <c r="A3" s="43"/>
      <c r="B3" s="43"/>
      <c r="C3" s="43"/>
      <c r="D3" s="43"/>
      <c r="E3" s="43"/>
      <c r="F3" s="43" t="s">
        <v>56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51" t="s">
        <v>57</v>
      </c>
      <c r="D4" s="152"/>
      <c r="E4" s="152"/>
      <c r="F4" s="152"/>
      <c r="G4" s="152"/>
      <c r="H4" s="152"/>
      <c r="I4" s="152"/>
      <c r="J4" s="152"/>
      <c r="K4" s="152"/>
      <c r="L4" s="152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53" t="s">
        <v>68</v>
      </c>
      <c r="H5" s="154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 hidden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65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27" t="s">
        <v>69</v>
      </c>
      <c r="P10" s="128"/>
      <c r="Q10" s="133" t="s">
        <v>15</v>
      </c>
      <c r="R10" s="133" t="s">
        <v>16</v>
      </c>
      <c r="S10" s="133" t="s">
        <v>8</v>
      </c>
      <c r="T10" s="143" t="s">
        <v>70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5" t="s">
        <v>18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</row>
    <row r="17" spans="1:20" s="3" customFormat="1" ht="191.25" customHeight="1">
      <c r="A17" s="98" t="s">
        <v>51</v>
      </c>
      <c r="B17" s="99" t="s">
        <v>54</v>
      </c>
      <c r="C17" s="121" t="s">
        <v>64</v>
      </c>
      <c r="D17" s="100">
        <v>31384600</v>
      </c>
      <c r="E17" s="101" t="s">
        <v>35</v>
      </c>
      <c r="F17" s="102">
        <f>O17</f>
        <v>16738200</v>
      </c>
      <c r="G17" s="110">
        <v>46265</v>
      </c>
      <c r="H17" s="103" t="s">
        <v>36</v>
      </c>
      <c r="I17" s="111">
        <v>0.1</v>
      </c>
      <c r="J17" s="104">
        <v>18830600</v>
      </c>
      <c r="K17" s="105"/>
      <c r="L17" s="106"/>
      <c r="M17" s="123" t="s">
        <v>71</v>
      </c>
      <c r="N17" s="107">
        <f>523100+523100+523100+523100</f>
        <v>2092400</v>
      </c>
      <c r="O17" s="107">
        <f>J17+L17-N17</f>
        <v>16738200</v>
      </c>
      <c r="P17" s="108">
        <v>0</v>
      </c>
      <c r="Q17" s="108">
        <v>0</v>
      </c>
      <c r="R17" s="117"/>
      <c r="S17" s="117"/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41.25" customHeight="1" hidden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64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34742400</v>
      </c>
      <c r="K20" s="68"/>
      <c r="L20" s="57"/>
      <c r="M20" s="78"/>
      <c r="N20" s="57"/>
      <c r="O20" s="107">
        <f>J20+L20-N20</f>
        <v>34742400</v>
      </c>
      <c r="P20" s="28">
        <v>0</v>
      </c>
      <c r="Q20" s="28">
        <v>0</v>
      </c>
      <c r="R20" s="55"/>
      <c r="S20" s="55"/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51480600</v>
      </c>
      <c r="G21" s="24" t="s">
        <v>7</v>
      </c>
      <c r="H21" s="24" t="s">
        <v>7</v>
      </c>
      <c r="I21" s="24" t="s">
        <v>7</v>
      </c>
      <c r="J21" s="56">
        <f>SUM(J17:J20)</f>
        <v>53573000</v>
      </c>
      <c r="K21" s="24" t="s">
        <v>7</v>
      </c>
      <c r="L21" s="57"/>
      <c r="M21" s="24" t="s">
        <v>7</v>
      </c>
      <c r="N21" s="52">
        <f>SUM(N17:N20)</f>
        <v>2092400</v>
      </c>
      <c r="O21" s="52">
        <f>SUM(O17+O20)</f>
        <v>51480600</v>
      </c>
      <c r="P21" s="28">
        <f>SUM(P17:P19)</f>
        <v>0</v>
      </c>
      <c r="Q21" s="28">
        <f>SUM(Q17:Q19)</f>
        <v>0</v>
      </c>
      <c r="R21" s="55">
        <f>R17+R20</f>
        <v>0</v>
      </c>
      <c r="S21" s="55">
        <f>S17+S20</f>
        <v>0</v>
      </c>
      <c r="T21" s="28">
        <f>SUM(T17:T19)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67</v>
      </c>
      <c r="C28" s="42" t="s">
        <v>63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8000000</v>
      </c>
      <c r="K28" s="78"/>
      <c r="L28" s="82"/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77321.64+77110.38+72135.52+77110.38</f>
        <v>303677.92000000004</v>
      </c>
      <c r="S28" s="76">
        <f>R28</f>
        <v>303677.92000000004</v>
      </c>
      <c r="T28" s="55">
        <v>0</v>
      </c>
    </row>
    <row r="29" spans="1:20" s="3" customFormat="1" ht="44.25" customHeight="1">
      <c r="A29" s="75" t="s">
        <v>52</v>
      </c>
      <c r="B29" s="22" t="s">
        <v>66</v>
      </c>
      <c r="C29" s="42" t="s">
        <v>63</v>
      </c>
      <c r="D29" s="60">
        <v>10000000</v>
      </c>
      <c r="E29" s="101" t="s">
        <v>35</v>
      </c>
      <c r="F29" s="97">
        <f>O29</f>
        <v>10000000</v>
      </c>
      <c r="G29" s="122">
        <v>45959</v>
      </c>
      <c r="H29" s="103" t="s">
        <v>36</v>
      </c>
      <c r="I29" s="124">
        <v>16.4175</v>
      </c>
      <c r="J29" s="64">
        <v>10000000</v>
      </c>
      <c r="K29" s="78"/>
      <c r="L29" s="82"/>
      <c r="M29" s="78"/>
      <c r="N29" s="65">
        <v>0</v>
      </c>
      <c r="O29" s="107">
        <f>J29+L29-N29</f>
        <v>10000000</v>
      </c>
      <c r="P29" s="29">
        <v>0</v>
      </c>
      <c r="Q29" s="29">
        <v>0</v>
      </c>
      <c r="R29" s="76">
        <f>96705.82+139055.33+130084.02+139055.33</f>
        <v>504900.5</v>
      </c>
      <c r="S29" s="76">
        <f>R29</f>
        <v>504900.5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18000000</v>
      </c>
      <c r="G30" s="24" t="s">
        <v>7</v>
      </c>
      <c r="H30" s="24" t="s">
        <v>7</v>
      </c>
      <c r="I30" s="24" t="s">
        <v>7</v>
      </c>
      <c r="J30" s="64">
        <f>SUM(J23:J29)</f>
        <v>18000000</v>
      </c>
      <c r="K30" s="60" t="s">
        <v>7</v>
      </c>
      <c r="L30" s="64">
        <f>SUM(L23:L29)</f>
        <v>0</v>
      </c>
      <c r="M30" s="60" t="s">
        <v>7</v>
      </c>
      <c r="N30" s="57">
        <f>SUM(N23:N29)</f>
        <v>0</v>
      </c>
      <c r="O30" s="57">
        <f>SUM(O23:O29)</f>
        <v>18000000</v>
      </c>
      <c r="P30" s="57">
        <f>SUM(P23:P29)</f>
        <v>0</v>
      </c>
      <c r="Q30" s="57">
        <f>SUM(Q23:Q29)</f>
        <v>0</v>
      </c>
      <c r="R30" s="57">
        <f>R29+R28</f>
        <v>808578.42</v>
      </c>
      <c r="S30" s="57">
        <f>SUM(S23:S29)</f>
        <v>808578.42</v>
      </c>
      <c r="T30" s="57">
        <f>SUM(T23:T29)</f>
        <v>0</v>
      </c>
    </row>
    <row r="31" spans="1:20" s="3" customFormat="1" ht="18.75" customHeight="1">
      <c r="A31" s="139" t="s">
        <v>20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39" t="s">
        <v>28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36" t="s">
        <v>33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69480600</v>
      </c>
      <c r="G38" s="60" t="s">
        <v>7</v>
      </c>
      <c r="H38" s="60" t="s">
        <v>7</v>
      </c>
      <c r="I38" s="60" t="s">
        <v>7</v>
      </c>
      <c r="J38" s="64">
        <f>J21+J30</f>
        <v>71573000</v>
      </c>
      <c r="K38" s="60" t="s">
        <v>7</v>
      </c>
      <c r="L38" s="57">
        <f>L21+L30</f>
        <v>0</v>
      </c>
      <c r="M38" s="60" t="s">
        <v>7</v>
      </c>
      <c r="N38" s="66">
        <f aca="true" t="shared" si="0" ref="N38:T38">N21+N30</f>
        <v>2092400</v>
      </c>
      <c r="O38" s="120">
        <f t="shared" si="0"/>
        <v>69480600</v>
      </c>
      <c r="P38" s="66">
        <f t="shared" si="0"/>
        <v>0</v>
      </c>
      <c r="Q38" s="66">
        <f t="shared" si="0"/>
        <v>0</v>
      </c>
      <c r="R38" s="120">
        <f t="shared" si="0"/>
        <v>808578.42</v>
      </c>
      <c r="S38" s="120">
        <f t="shared" si="0"/>
        <v>808578.42</v>
      </c>
      <c r="T38" s="66">
        <f t="shared" si="0"/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25"/>
      <c r="E42" s="125"/>
      <c r="F42" s="90"/>
      <c r="G42" s="1"/>
      <c r="H42" s="1"/>
      <c r="I42" s="126"/>
      <c r="J42" s="126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42.75" customHeight="1">
      <c r="A44" s="135" t="s">
        <v>72</v>
      </c>
      <c r="B44" s="135"/>
      <c r="C44" s="135"/>
      <c r="D44" s="125" t="s">
        <v>60</v>
      </c>
      <c r="E44" s="125"/>
      <c r="F44" s="90"/>
      <c r="G44" s="1"/>
      <c r="H44" s="1"/>
      <c r="I44" s="126" t="s">
        <v>73</v>
      </c>
      <c r="J44" s="126"/>
    </row>
    <row r="45" spans="1:11" ht="67.5" customHeight="1">
      <c r="A45" s="146" t="s">
        <v>61</v>
      </c>
      <c r="B45" s="147"/>
      <c r="C45" s="116" t="s">
        <v>59</v>
      </c>
      <c r="D45" s="148" t="s">
        <v>62</v>
      </c>
      <c r="E45" s="148"/>
      <c r="F45" s="119">
        <v>45414</v>
      </c>
      <c r="G45" s="1"/>
      <c r="H45" s="1"/>
      <c r="K45" s="36"/>
    </row>
    <row r="47" spans="1:11" ht="28.5" customHeight="1">
      <c r="A47" s="92" t="s">
        <v>58</v>
      </c>
      <c r="B47" s="93"/>
      <c r="C47" s="94"/>
      <c r="D47" s="142" t="s">
        <v>62</v>
      </c>
      <c r="E47" s="142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7">
    <mergeCell ref="I10:I11"/>
    <mergeCell ref="M10:M11"/>
    <mergeCell ref="Q10:Q11"/>
    <mergeCell ref="I42:J42"/>
    <mergeCell ref="A34:T34"/>
    <mergeCell ref="J10:J11"/>
    <mergeCell ref="N10:N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D45:E45"/>
    <mergeCell ref="D44:E44"/>
    <mergeCell ref="I44:J44"/>
    <mergeCell ref="O10:P10"/>
    <mergeCell ref="A13:T13"/>
    <mergeCell ref="A10:A11"/>
    <mergeCell ref="B10:B11"/>
    <mergeCell ref="A44:C44"/>
    <mergeCell ref="S10:S11"/>
    <mergeCell ref="A37:T37"/>
    <mergeCell ref="A22:T22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МР!O10</f>
        <v>Объем муниципального долга на 01.05.2024</v>
      </c>
      <c r="P10" s="160"/>
      <c r="Q10" s="133" t="s">
        <v>15</v>
      </c>
      <c r="R10" s="133" t="s">
        <v>16</v>
      </c>
      <c r="S10" s="133" t="s">
        <v>8</v>
      </c>
      <c r="T10" s="133" t="str">
        <f>МР!T10</f>
        <v>Объем задолженности по процентам на 01.05.2024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'Шальское поселение'!O10:P10</f>
        <v>Объем муниципального долга на 01.05.2024</v>
      </c>
      <c r="P10" s="160"/>
      <c r="Q10" s="133" t="s">
        <v>15</v>
      </c>
      <c r="R10" s="133" t="s">
        <v>16</v>
      </c>
      <c r="S10" s="133" t="s">
        <v>8</v>
      </c>
      <c r="T10" s="133" t="str">
        <f>'Шальское поселение'!T10:T11</f>
        <v>Объем задолженности по процентам на 01.05.2024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'Авдеевское поселение'!O10:P10</f>
        <v>Объем муниципального долга на 01.05.2024</v>
      </c>
      <c r="P10" s="160"/>
      <c r="Q10" s="133" t="s">
        <v>15</v>
      </c>
      <c r="R10" s="133" t="s">
        <v>16</v>
      </c>
      <c r="S10" s="133" t="s">
        <v>8</v>
      </c>
      <c r="T10" s="133" t="str">
        <f>'Авдеевское поселение'!T10:T11</f>
        <v>Объем задолженности по процентам на 01.05.2024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31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'Красноборское поселение'!O10:P10</f>
        <v>Объем муниципального долга на 01.05.2024</v>
      </c>
      <c r="P10" s="160"/>
      <c r="Q10" s="133" t="str">
        <f>'Красноборское поселение'!Q10:Q11</f>
        <v>Объем задолженности    по процентам на начало текущего года</v>
      </c>
      <c r="R10" s="133" t="s">
        <v>16</v>
      </c>
      <c r="S10" s="133" t="s">
        <v>8</v>
      </c>
      <c r="T10" s="133" t="str">
        <f>'Красноборское поселение'!T10:T11</f>
        <v>Объем задолженности по процентам на 01.05.2024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41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31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">
        <v>23</v>
      </c>
      <c r="P10" s="160"/>
      <c r="Q10" s="133" t="s">
        <v>15</v>
      </c>
      <c r="R10" s="133" t="s">
        <v>16</v>
      </c>
      <c r="S10" s="133" t="s">
        <v>8</v>
      </c>
      <c r="T10" s="133" t="s">
        <v>32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61"/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T10:T11"/>
    <mergeCell ref="F10:F11"/>
    <mergeCell ref="A22:T22"/>
    <mergeCell ref="A28:T28"/>
    <mergeCell ref="L10:L11"/>
    <mergeCell ref="S10:S11"/>
    <mergeCell ref="M10:M11"/>
    <mergeCell ref="N10:N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2024-05-02T09:49:59Z</cp:lastPrinted>
  <dcterms:created xsi:type="dcterms:W3CDTF">2006-06-05T06:40:26Z</dcterms:created>
  <dcterms:modified xsi:type="dcterms:W3CDTF">2024-05-02T09:51:03Z</dcterms:modified>
  <cp:category/>
  <cp:version/>
  <cp:contentType/>
  <cp:contentStatus/>
</cp:coreProperties>
</file>